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jones\AppData\Local\Temp\233\"/>
    </mc:Choice>
  </mc:AlternateContent>
  <xr:revisionPtr revIDLastSave="0" documentId="13_ncr:1_{74A01A91-D115-4824-B64B-2E1699B3EC3F}" xr6:coauthVersionLast="47" xr6:coauthVersionMax="47" xr10:uidLastSave="{00000000-0000-0000-0000-000000000000}"/>
  <bookViews>
    <workbookView xWindow="30" yWindow="30" windowWidth="28770" windowHeight="15570" xr2:uid="{00000000-000D-0000-FFFF-FFFF00000000}"/>
  </bookViews>
  <sheets>
    <sheet name="Total Admin Law" sheetId="353" r:id="rId1"/>
    <sheet name="Admin Law" sheetId="1" r:id="rId2"/>
    <sheet name="Admin Law Section Service Pgms" sheetId="356" r:id="rId3"/>
    <sheet name="03498 Energy Updates" sheetId="417" r:id="rId4"/>
    <sheet name="OPTIONS" sheetId="19" state="hidden" r:id="rId5"/>
    <sheet name="FiscalPeriods" sheetId="3" state="hidden" r:id="rId6"/>
    <sheet name="RSM Notes" sheetId="334" state="hidden" r:id="rId7"/>
    <sheet name="Sheet13" sheetId="754" state="veryHidden" r:id="rId8"/>
    <sheet name="Sheet14" sheetId="755" state="veryHidden" r:id="rId9"/>
    <sheet name="Sheet15" sheetId="756" state="veryHidden" r:id="rId10"/>
    <sheet name="Sheet16" sheetId="757" state="veryHidden" r:id="rId11"/>
    <sheet name="Sheet17" sheetId="758" state="veryHidden" r:id="rId12"/>
    <sheet name="Sheet18" sheetId="759" state="veryHidden" r:id="rId13"/>
    <sheet name="Sheet19" sheetId="760" state="veryHidden" r:id="rId14"/>
    <sheet name="Sheet20" sheetId="761" state="veryHidden" r:id="rId15"/>
    <sheet name="Sheet21" sheetId="762" state="veryHidden" r:id="rId16"/>
    <sheet name="Sheet22" sheetId="763" state="veryHidden" r:id="rId17"/>
    <sheet name="Sheet23" sheetId="764" state="veryHidden" r:id="rId18"/>
    <sheet name="Sheet24" sheetId="765" state="veryHidden" r:id="rId19"/>
    <sheet name="Sheet1" sheetId="778" state="veryHidden" r:id="rId20"/>
    <sheet name="Sheet2" sheetId="779" state="veryHidden" r:id="rId21"/>
    <sheet name="Sheet3" sheetId="780" state="veryHidden" r:id="rId22"/>
    <sheet name="Sheet4" sheetId="781" state="veryHidden" r:id="rId23"/>
    <sheet name="Sheet5" sheetId="782" state="veryHidden" r:id="rId24"/>
    <sheet name="Sheet6" sheetId="783" state="veryHidden" r:id="rId25"/>
  </sheets>
  <definedNames>
    <definedName name="CourseNum">'03498 Energy Updates'!$C$6</definedName>
    <definedName name="LastYearActuals">OPTIONS!$J$31</definedName>
    <definedName name="ReportDateEnd">OPTIONS!$J$22</definedName>
    <definedName name="ReportDateM">OPTIONS!$J$25</definedName>
    <definedName name="ReportDateM_LY">OPTIONS!$J$27</definedName>
    <definedName name="ReportDateYTD">OPTIONS!$J$24</definedName>
    <definedName name="ReportDateYTD_LY">OPTIONS!$J$26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2" i="1"/>
  <c r="F13" i="1"/>
  <c r="G13" i="1"/>
  <c r="H13" i="1"/>
  <c r="I13" i="1"/>
  <c r="J13" i="1"/>
  <c r="K13" i="1"/>
  <c r="H15" i="1"/>
  <c r="H16" i="1"/>
  <c r="H17" i="1"/>
  <c r="F18" i="1"/>
  <c r="G18" i="1"/>
  <c r="H18" i="1"/>
  <c r="I18" i="1"/>
  <c r="J18" i="1"/>
  <c r="K18" i="1"/>
  <c r="H20" i="1"/>
  <c r="H21" i="1"/>
  <c r="H22" i="1"/>
  <c r="H23" i="1"/>
  <c r="F24" i="1"/>
  <c r="G24" i="1"/>
  <c r="H24" i="1"/>
  <c r="I24" i="1"/>
  <c r="J24" i="1"/>
  <c r="K24" i="1"/>
  <c r="H26" i="1"/>
  <c r="H27" i="1"/>
  <c r="H28" i="1"/>
  <c r="H29" i="1"/>
  <c r="H30" i="1"/>
  <c r="F31" i="1"/>
  <c r="G31" i="1"/>
  <c r="H31" i="1"/>
  <c r="I31" i="1"/>
  <c r="J31" i="1"/>
  <c r="K31" i="1"/>
  <c r="H33" i="1"/>
  <c r="H34" i="1"/>
  <c r="H35" i="1"/>
  <c r="F36" i="1"/>
  <c r="G36" i="1"/>
  <c r="H36" i="1"/>
  <c r="I36" i="1"/>
  <c r="J36" i="1"/>
  <c r="K36" i="1"/>
  <c r="H38" i="1"/>
  <c r="F39" i="1"/>
  <c r="G39" i="1"/>
  <c r="H39" i="1"/>
  <c r="I39" i="1"/>
  <c r="J39" i="1"/>
  <c r="K39" i="1"/>
  <c r="F41" i="1"/>
  <c r="G41" i="1"/>
  <c r="H41" i="1"/>
  <c r="I41" i="1"/>
  <c r="J41" i="1"/>
  <c r="K41" i="1"/>
  <c r="H43" i="1"/>
  <c r="H44" i="1"/>
  <c r="H45" i="1"/>
  <c r="H46" i="1"/>
  <c r="H47" i="1"/>
  <c r="F48" i="1"/>
  <c r="G48" i="1"/>
  <c r="H48" i="1"/>
  <c r="I48" i="1"/>
  <c r="J48" i="1"/>
  <c r="K48" i="1"/>
  <c r="H50" i="1"/>
  <c r="H51" i="1"/>
  <c r="H52" i="1"/>
  <c r="H53" i="1"/>
  <c r="H54" i="1"/>
  <c r="H55" i="1"/>
  <c r="F56" i="1"/>
  <c r="G56" i="1"/>
  <c r="H56" i="1"/>
  <c r="I56" i="1"/>
  <c r="J56" i="1"/>
  <c r="K56" i="1"/>
  <c r="H57" i="1"/>
  <c r="H58" i="1"/>
  <c r="H59" i="1"/>
  <c r="H60" i="1"/>
  <c r="H61" i="1"/>
  <c r="H62" i="1"/>
  <c r="H63" i="1"/>
  <c r="H64" i="1"/>
  <c r="F65" i="1"/>
  <c r="G65" i="1"/>
  <c r="H65" i="1"/>
  <c r="I65" i="1"/>
  <c r="J65" i="1"/>
  <c r="K65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F91" i="1"/>
  <c r="G91" i="1"/>
  <c r="H91" i="1"/>
  <c r="I91" i="1"/>
  <c r="J91" i="1"/>
  <c r="K91" i="1"/>
  <c r="H93" i="1"/>
  <c r="H94" i="1"/>
  <c r="H95" i="1"/>
  <c r="H96" i="1"/>
  <c r="H97" i="1"/>
  <c r="H98" i="1"/>
  <c r="H99" i="1"/>
  <c r="H100" i="1"/>
  <c r="H101" i="1"/>
  <c r="F102" i="1"/>
  <c r="G102" i="1"/>
  <c r="H102" i="1"/>
  <c r="I102" i="1"/>
  <c r="J102" i="1"/>
  <c r="K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1" i="356"/>
  <c r="H12" i="356"/>
  <c r="F13" i="356"/>
  <c r="G13" i="356"/>
  <c r="H13" i="356"/>
  <c r="I13" i="356"/>
  <c r="J13" i="356"/>
  <c r="K13" i="356"/>
  <c r="H15" i="356"/>
  <c r="H16" i="356"/>
  <c r="H17" i="356"/>
  <c r="F18" i="356"/>
  <c r="G18" i="356"/>
  <c r="H18" i="356"/>
  <c r="I18" i="356"/>
  <c r="J18" i="356"/>
  <c r="K18" i="356"/>
  <c r="H20" i="356"/>
  <c r="H21" i="356"/>
  <c r="H22" i="356"/>
  <c r="H23" i="356"/>
  <c r="F24" i="356"/>
  <c r="G24" i="356"/>
  <c r="H24" i="356"/>
  <c r="I24" i="356"/>
  <c r="J24" i="356"/>
  <c r="K24" i="356"/>
  <c r="H26" i="356"/>
  <c r="H27" i="356"/>
  <c r="H28" i="356"/>
  <c r="H29" i="356"/>
  <c r="H30" i="356"/>
  <c r="F31" i="356"/>
  <c r="G31" i="356"/>
  <c r="H31" i="356"/>
  <c r="I31" i="356"/>
  <c r="J31" i="356"/>
  <c r="K31" i="356"/>
  <c r="H33" i="356"/>
  <c r="H34" i="356"/>
  <c r="H35" i="356"/>
  <c r="F36" i="356"/>
  <c r="G36" i="356"/>
  <c r="H36" i="356"/>
  <c r="I36" i="356"/>
  <c r="J36" i="356"/>
  <c r="K36" i="356"/>
  <c r="H38" i="356"/>
  <c r="F39" i="356"/>
  <c r="G39" i="356"/>
  <c r="H39" i="356"/>
  <c r="I39" i="356"/>
  <c r="J39" i="356"/>
  <c r="K39" i="356"/>
  <c r="F41" i="356"/>
  <c r="G41" i="356"/>
  <c r="H41" i="356"/>
  <c r="I41" i="356"/>
  <c r="J41" i="356"/>
  <c r="K41" i="356"/>
  <c r="H43" i="356"/>
  <c r="H44" i="356"/>
  <c r="H45" i="356"/>
  <c r="H46" i="356"/>
  <c r="H47" i="356"/>
  <c r="F48" i="356"/>
  <c r="G48" i="356"/>
  <c r="H48" i="356"/>
  <c r="I48" i="356"/>
  <c r="J48" i="356"/>
  <c r="K48" i="356"/>
  <c r="H50" i="356"/>
  <c r="H51" i="356"/>
  <c r="H52" i="356"/>
  <c r="H53" i="356"/>
  <c r="H54" i="356"/>
  <c r="H55" i="356"/>
  <c r="F56" i="356"/>
  <c r="G56" i="356"/>
  <c r="H56" i="356"/>
  <c r="I56" i="356"/>
  <c r="J56" i="356"/>
  <c r="K56" i="356"/>
  <c r="H57" i="356"/>
  <c r="H58" i="356"/>
  <c r="H59" i="356"/>
  <c r="H60" i="356"/>
  <c r="H61" i="356"/>
  <c r="H62" i="356"/>
  <c r="H63" i="356"/>
  <c r="H64" i="356"/>
  <c r="F65" i="356"/>
  <c r="G65" i="356"/>
  <c r="H65" i="356"/>
  <c r="I65" i="356"/>
  <c r="J65" i="356"/>
  <c r="K65" i="356"/>
  <c r="H67" i="356"/>
  <c r="H68" i="356"/>
  <c r="H69" i="356"/>
  <c r="H70" i="356"/>
  <c r="H71" i="356"/>
  <c r="H72" i="356"/>
  <c r="H73" i="356"/>
  <c r="H74" i="356"/>
  <c r="H75" i="356"/>
  <c r="H76" i="356"/>
  <c r="H77" i="356"/>
  <c r="H78" i="356"/>
  <c r="H79" i="356"/>
  <c r="H80" i="356"/>
  <c r="H81" i="356"/>
  <c r="H82" i="356"/>
  <c r="H83" i="356"/>
  <c r="H84" i="356"/>
  <c r="H85" i="356"/>
  <c r="H86" i="356"/>
  <c r="H87" i="356"/>
  <c r="H88" i="356"/>
  <c r="H89" i="356"/>
  <c r="H90" i="356"/>
  <c r="F91" i="356"/>
  <c r="G91" i="356"/>
  <c r="H91" i="356"/>
  <c r="I91" i="356"/>
  <c r="J91" i="356"/>
  <c r="K91" i="356"/>
  <c r="H93" i="356"/>
  <c r="H94" i="356"/>
  <c r="H95" i="356"/>
  <c r="H96" i="356"/>
  <c r="H97" i="356"/>
  <c r="H98" i="356"/>
  <c r="H99" i="356"/>
  <c r="H100" i="356"/>
  <c r="H101" i="356"/>
  <c r="F102" i="356"/>
  <c r="G102" i="356"/>
  <c r="H102" i="356"/>
  <c r="I102" i="356"/>
  <c r="J102" i="356"/>
  <c r="K102" i="356"/>
  <c r="H104" i="356"/>
  <c r="H105" i="356"/>
  <c r="H106" i="356"/>
  <c r="H107" i="356"/>
  <c r="H108" i="356"/>
  <c r="H109" i="356"/>
  <c r="H110" i="356"/>
  <c r="H111" i="356"/>
  <c r="H112" i="356"/>
  <c r="H113" i="356"/>
  <c r="H114" i="356"/>
  <c r="H115" i="356"/>
  <c r="H116" i="356"/>
  <c r="H117" i="356"/>
  <c r="H118" i="356"/>
  <c r="H119" i="356"/>
  <c r="H120" i="356"/>
  <c r="H121" i="356"/>
  <c r="H122" i="356"/>
  <c r="H123" i="356"/>
  <c r="C5" i="417"/>
  <c r="C6" i="417"/>
  <c r="E8" i="417"/>
  <c r="G12" i="417"/>
  <c r="J12" i="417" s="1"/>
  <c r="I12" i="417"/>
  <c r="F17" i="417"/>
  <c r="G17" i="417"/>
  <c r="H17" i="417"/>
  <c r="I17" i="417"/>
  <c r="J17" i="417"/>
  <c r="F23" i="417"/>
  <c r="G23" i="417"/>
  <c r="H23" i="417"/>
  <c r="I23" i="417"/>
  <c r="J23" i="417"/>
  <c r="F30" i="417"/>
  <c r="G30" i="417"/>
  <c r="H30" i="417"/>
  <c r="I30" i="417"/>
  <c r="J30" i="417"/>
  <c r="F35" i="417"/>
  <c r="G35" i="417"/>
  <c r="H35" i="417"/>
  <c r="I35" i="417"/>
  <c r="J35" i="417"/>
  <c r="F37" i="417"/>
  <c r="G37" i="417"/>
  <c r="H37" i="417"/>
  <c r="I37" i="417"/>
  <c r="J37" i="417"/>
  <c r="F44" i="417"/>
  <c r="G44" i="417"/>
  <c r="H44" i="417"/>
  <c r="I44" i="417"/>
  <c r="J44" i="417"/>
  <c r="F52" i="417"/>
  <c r="G52" i="417"/>
  <c r="H52" i="417"/>
  <c r="I52" i="417"/>
  <c r="J52" i="417"/>
  <c r="F61" i="417"/>
  <c r="G61" i="417"/>
  <c r="H61" i="417"/>
  <c r="I61" i="417"/>
  <c r="J61" i="417"/>
  <c r="F87" i="417"/>
  <c r="G87" i="417"/>
  <c r="H87" i="417"/>
  <c r="I87" i="417"/>
  <c r="J87" i="417"/>
  <c r="F98" i="417"/>
  <c r="G98" i="417"/>
  <c r="H98" i="417"/>
  <c r="I98" i="417"/>
  <c r="J98" i="417"/>
  <c r="H11" i="353"/>
  <c r="H12" i="353"/>
  <c r="F13" i="353"/>
  <c r="G13" i="353"/>
  <c r="H13" i="353"/>
  <c r="I13" i="353"/>
  <c r="J13" i="353"/>
  <c r="K13" i="353"/>
  <c r="H15" i="353"/>
  <c r="H16" i="353"/>
  <c r="H17" i="353"/>
  <c r="F18" i="353"/>
  <c r="G18" i="353"/>
  <c r="H18" i="353"/>
  <c r="I18" i="353"/>
  <c r="J18" i="353"/>
  <c r="K18" i="353"/>
  <c r="H20" i="353"/>
  <c r="H21" i="353"/>
  <c r="H22" i="353"/>
  <c r="H23" i="353"/>
  <c r="F24" i="353"/>
  <c r="G24" i="353"/>
  <c r="H24" i="353"/>
  <c r="I24" i="353"/>
  <c r="J24" i="353"/>
  <c r="K24" i="353"/>
  <c r="H26" i="353"/>
  <c r="H27" i="353"/>
  <c r="H28" i="353"/>
  <c r="H29" i="353"/>
  <c r="H30" i="353"/>
  <c r="F31" i="353"/>
  <c r="G31" i="353"/>
  <c r="H31" i="353"/>
  <c r="I31" i="353"/>
  <c r="J31" i="353"/>
  <c r="K31" i="353"/>
  <c r="H33" i="353"/>
  <c r="H34" i="353"/>
  <c r="H35" i="353"/>
  <c r="F36" i="353"/>
  <c r="G36" i="353"/>
  <c r="H36" i="353"/>
  <c r="I36" i="353"/>
  <c r="J36" i="353"/>
  <c r="K36" i="353"/>
  <c r="H38" i="353"/>
  <c r="F39" i="353"/>
  <c r="G39" i="353"/>
  <c r="H39" i="353"/>
  <c r="I39" i="353"/>
  <c r="J39" i="353"/>
  <c r="K39" i="353"/>
  <c r="F41" i="353"/>
  <c r="G41" i="353"/>
  <c r="H41" i="353"/>
  <c r="I41" i="353"/>
  <c r="J41" i="353"/>
  <c r="K41" i="353"/>
  <c r="H43" i="353"/>
  <c r="H44" i="353"/>
  <c r="H45" i="353"/>
  <c r="H46" i="353"/>
  <c r="H47" i="353"/>
  <c r="F48" i="353"/>
  <c r="G48" i="353"/>
  <c r="H48" i="353"/>
  <c r="I48" i="353"/>
  <c r="J48" i="353"/>
  <c r="K48" i="353"/>
  <c r="H50" i="353"/>
  <c r="H51" i="353"/>
  <c r="H52" i="353"/>
  <c r="H53" i="353"/>
  <c r="H54" i="353"/>
  <c r="H55" i="353"/>
  <c r="F56" i="353"/>
  <c r="G56" i="353"/>
  <c r="H56" i="353"/>
  <c r="I56" i="353"/>
  <c r="J56" i="353"/>
  <c r="K56" i="353"/>
  <c r="H58" i="353"/>
  <c r="H59" i="353"/>
  <c r="H60" i="353"/>
  <c r="H61" i="353"/>
  <c r="H62" i="353"/>
  <c r="H63" i="353"/>
  <c r="H64" i="353"/>
  <c r="F65" i="353"/>
  <c r="G65" i="353"/>
  <c r="H65" i="353"/>
  <c r="I65" i="353"/>
  <c r="J65" i="353"/>
  <c r="K65" i="353"/>
  <c r="H67" i="353"/>
  <c r="H68" i="353"/>
  <c r="H69" i="353"/>
  <c r="H70" i="353"/>
  <c r="H71" i="353"/>
  <c r="H72" i="353"/>
  <c r="H73" i="353"/>
  <c r="H74" i="353"/>
  <c r="H75" i="353"/>
  <c r="H76" i="353"/>
  <c r="H77" i="353"/>
  <c r="H78" i="353"/>
  <c r="H79" i="353"/>
  <c r="H80" i="353"/>
  <c r="H81" i="353"/>
  <c r="H82" i="353"/>
  <c r="H83" i="353"/>
  <c r="H84" i="353"/>
  <c r="H85" i="353"/>
  <c r="H86" i="353"/>
  <c r="H87" i="353"/>
  <c r="H88" i="353"/>
  <c r="H89" i="353"/>
  <c r="H90" i="353"/>
  <c r="F91" i="353"/>
  <c r="G91" i="353"/>
  <c r="H91" i="353"/>
  <c r="I91" i="353"/>
  <c r="J91" i="353"/>
  <c r="K91" i="353"/>
  <c r="H93" i="353"/>
  <c r="H94" i="353"/>
  <c r="H95" i="353"/>
  <c r="H96" i="353"/>
  <c r="H97" i="353"/>
  <c r="H98" i="353"/>
  <c r="H99" i="353"/>
  <c r="H100" i="353"/>
  <c r="H101" i="353"/>
  <c r="F102" i="353"/>
  <c r="G102" i="353"/>
  <c r="H102" i="353"/>
  <c r="I102" i="353"/>
  <c r="J102" i="353"/>
  <c r="K102" i="353"/>
  <c r="H104" i="353"/>
  <c r="H105" i="353"/>
  <c r="H106" i="353"/>
  <c r="H107" i="353"/>
  <c r="H108" i="353"/>
  <c r="H109" i="353"/>
  <c r="H110" i="353"/>
  <c r="H111" i="353"/>
  <c r="H112" i="353"/>
  <c r="H113" i="353"/>
  <c r="H114" i="353"/>
  <c r="H115" i="353"/>
  <c r="H116" i="353"/>
  <c r="H117" i="353"/>
  <c r="H118" i="353"/>
  <c r="H119" i="353"/>
  <c r="H120" i="353"/>
  <c r="H121" i="353"/>
  <c r="H122" i="353"/>
  <c r="H123" i="353"/>
  <c r="F124" i="353"/>
  <c r="G124" i="353"/>
  <c r="H124" i="353"/>
  <c r="I124" i="353"/>
  <c r="J124" i="353"/>
  <c r="K124" i="353"/>
  <c r="F126" i="353"/>
  <c r="G126" i="353"/>
  <c r="H126" i="353"/>
  <c r="I126" i="353"/>
  <c r="J126" i="353"/>
  <c r="K126" i="353"/>
  <c r="F128" i="353"/>
  <c r="G128" i="353"/>
  <c r="H128" i="353"/>
  <c r="I128" i="353"/>
  <c r="J128" i="353"/>
  <c r="K128" i="353"/>
  <c r="D130" i="353"/>
  <c r="B4" i="3"/>
  <c r="J24" i="19"/>
  <c r="J25" i="19"/>
  <c r="J26" i="19"/>
  <c r="J27" i="19"/>
  <c r="J28" i="19"/>
  <c r="J30" i="19"/>
  <c r="J31" i="19"/>
  <c r="J32" i="19"/>
  <c r="J33" i="19"/>
  <c r="L130" i="353"/>
  <c r="I8" i="3" l="1"/>
  <c r="I11" i="3" s="1"/>
  <c r="E9" i="417" s="1"/>
  <c r="I5" i="3"/>
  <c r="F12" i="417" l="1"/>
  <c r="H12" i="417"/>
  <c r="I7" i="3"/>
  <c r="I6" i="3"/>
  <c r="J23" i="19"/>
  <c r="J22" i="19"/>
  <c r="J10" i="19"/>
  <c r="J9" i="19"/>
  <c r="C4" i="19"/>
  <c r="C3" i="19"/>
  <c r="H124" i="356"/>
  <c r="H126" i="356" s="1"/>
  <c r="H128" i="356" s="1"/>
  <c r="I9" i="356"/>
  <c r="G9" i="356"/>
  <c r="J9" i="356" s="1"/>
  <c r="F9" i="356"/>
  <c r="E6" i="356"/>
  <c r="E5" i="356"/>
  <c r="H124" i="1"/>
  <c r="H126" i="1"/>
  <c r="H128" i="1" s="1"/>
  <c r="I9" i="1"/>
  <c r="G9" i="1"/>
  <c r="J9" i="1" s="1"/>
  <c r="F9" i="1"/>
  <c r="E6" i="1"/>
  <c r="E5" i="1"/>
  <c r="I9" i="353"/>
  <c r="G9" i="353"/>
  <c r="J9" i="353" s="1"/>
  <c r="F9" i="353"/>
  <c r="E6" i="353"/>
  <c r="E5" i="353"/>
  <c r="B5" i="353"/>
  <c r="J11" i="19" l="1"/>
  <c r="K9" i="353"/>
  <c r="K9" i="1"/>
  <c r="K9" i="356"/>
  <c r="K9" i="19"/>
  <c r="L22" i="1"/>
  <c r="L34" i="1"/>
  <c r="L61" i="1"/>
  <c r="L23" i="356"/>
  <c r="L35" i="356"/>
  <c r="L51" i="356"/>
  <c r="L75" i="1"/>
  <c r="L83" i="1"/>
  <c r="L88" i="1"/>
  <c r="L98" i="1"/>
  <c r="L104" i="1"/>
  <c r="L108" i="1"/>
  <c r="L112" i="1"/>
  <c r="L116" i="1"/>
  <c r="L120" i="1"/>
  <c r="L61" i="356"/>
  <c r="L71" i="356"/>
  <c r="L75" i="356"/>
  <c r="L79" i="356"/>
  <c r="L83" i="356"/>
  <c r="L87" i="356"/>
  <c r="L93" i="356"/>
  <c r="L97" i="356"/>
  <c r="L101" i="356"/>
  <c r="L107" i="356"/>
  <c r="L111" i="356"/>
  <c r="L55" i="356"/>
  <c r="L96" i="353"/>
  <c r="L100" i="353"/>
  <c r="L108" i="353"/>
  <c r="L112" i="353"/>
  <c r="L115" i="353"/>
  <c r="L112" i="356"/>
  <c r="L114" i="356"/>
  <c r="L116" i="356"/>
  <c r="L118" i="356"/>
  <c r="L120" i="356"/>
  <c r="L122" i="356"/>
  <c r="L15" i="353"/>
  <c r="L17" i="353"/>
  <c r="L21" i="353"/>
  <c r="L29" i="353"/>
  <c r="L35" i="353"/>
  <c r="L47" i="353"/>
  <c r="L51" i="353"/>
  <c r="L55" i="353"/>
  <c r="L61" i="353"/>
  <c r="L69" i="353"/>
  <c r="L73" i="353"/>
  <c r="L77" i="353"/>
  <c r="L81" i="353"/>
  <c r="L85" i="353"/>
  <c r="L89" i="353"/>
  <c r="L107" i="353"/>
  <c r="L116" i="353"/>
  <c r="L122" i="353"/>
  <c r="J12" i="19"/>
  <c r="L118" i="353"/>
  <c r="L121" i="353"/>
  <c r="L63" i="353"/>
  <c r="L59" i="353"/>
  <c r="L45" i="353"/>
  <c r="L23" i="353"/>
  <c r="L111" i="353"/>
  <c r="L87" i="353"/>
  <c r="L83" i="353"/>
  <c r="L79" i="353"/>
  <c r="L75" i="353"/>
  <c r="L71" i="353"/>
  <c r="L53" i="353"/>
  <c r="L27" i="353"/>
  <c r="L50" i="1"/>
  <c r="L11" i="356"/>
  <c r="L94" i="1"/>
  <c r="L67" i="356"/>
  <c r="L9" i="19"/>
  <c r="I12" i="3"/>
  <c r="I10" i="3"/>
  <c r="L12" i="1" l="1"/>
  <c r="L16" i="1"/>
  <c r="L59" i="1"/>
  <c r="L21" i="1"/>
  <c r="L23" i="1"/>
  <c r="L27" i="1"/>
  <c r="L29" i="1"/>
  <c r="L35" i="1"/>
  <c r="L43" i="1"/>
  <c r="L45" i="1"/>
  <c r="L47" i="1"/>
  <c r="L51" i="1"/>
  <c r="L53" i="1"/>
  <c r="L55" i="1"/>
  <c r="L60" i="1"/>
  <c r="L62" i="1"/>
  <c r="L64" i="1"/>
  <c r="L12" i="356"/>
  <c r="L16" i="356"/>
  <c r="L20" i="356"/>
  <c r="L22" i="356"/>
  <c r="L28" i="356"/>
  <c r="L30" i="356"/>
  <c r="L34" i="356"/>
  <c r="L44" i="356"/>
  <c r="L46" i="356"/>
  <c r="L50" i="356"/>
  <c r="L68" i="1"/>
  <c r="L70" i="1"/>
  <c r="L72" i="1"/>
  <c r="L74" i="1"/>
  <c r="L76" i="1"/>
  <c r="L78" i="1"/>
  <c r="L80" i="1"/>
  <c r="L82" i="1"/>
  <c r="L84" i="1"/>
  <c r="L11" i="1"/>
  <c r="L17" i="1"/>
  <c r="L20" i="1"/>
  <c r="L30" i="1"/>
  <c r="L46" i="1"/>
  <c r="L52" i="1"/>
  <c r="L63" i="1"/>
  <c r="L21" i="356"/>
  <c r="L27" i="356"/>
  <c r="L43" i="356"/>
  <c r="L47" i="356"/>
  <c r="L69" i="1"/>
  <c r="L73" i="1"/>
  <c r="L77" i="1"/>
  <c r="L81" i="1"/>
  <c r="L85" i="1"/>
  <c r="L87" i="1"/>
  <c r="L89" i="1"/>
  <c r="L95" i="1"/>
  <c r="L97" i="1"/>
  <c r="L99" i="1"/>
  <c r="L101" i="1"/>
  <c r="L105" i="1"/>
  <c r="L107" i="1"/>
  <c r="L109" i="1"/>
  <c r="L111" i="1"/>
  <c r="L113" i="1"/>
  <c r="L115" i="1"/>
  <c r="L117" i="1"/>
  <c r="L119" i="1"/>
  <c r="L121" i="1"/>
  <c r="L123" i="1"/>
  <c r="L60" i="356"/>
  <c r="L62" i="356"/>
  <c r="L64" i="356"/>
  <c r="L68" i="356"/>
  <c r="L70" i="356"/>
  <c r="L72" i="356"/>
  <c r="L74" i="356"/>
  <c r="L76" i="356"/>
  <c r="L78" i="356"/>
  <c r="L80" i="356"/>
  <c r="L82" i="356"/>
  <c r="L84" i="356"/>
  <c r="L86" i="356"/>
  <c r="L88" i="356"/>
  <c r="L90" i="356"/>
  <c r="L94" i="356"/>
  <c r="L96" i="356"/>
  <c r="L98" i="356"/>
  <c r="L100" i="356"/>
  <c r="L104" i="356"/>
  <c r="L106" i="356"/>
  <c r="L108" i="356"/>
  <c r="L110" i="356"/>
  <c r="L52" i="356"/>
  <c r="L54" i="356"/>
  <c r="L95" i="353"/>
  <c r="L97" i="353"/>
  <c r="L99" i="353"/>
  <c r="L101" i="353"/>
  <c r="L119" i="353"/>
  <c r="L110" i="353"/>
  <c r="L105" i="353"/>
  <c r="L90" i="353"/>
  <c r="L88" i="353"/>
  <c r="L86" i="353"/>
  <c r="L84" i="353"/>
  <c r="L82" i="353"/>
  <c r="L80" i="353"/>
  <c r="L78" i="353"/>
  <c r="L76" i="353"/>
  <c r="L74" i="353"/>
  <c r="L72" i="353"/>
  <c r="L70" i="353"/>
  <c r="L68" i="353"/>
  <c r="L64" i="353"/>
  <c r="L62" i="353"/>
  <c r="L60" i="353"/>
  <c r="L65" i="353"/>
  <c r="L54" i="353"/>
  <c r="L52" i="353"/>
  <c r="L46" i="353"/>
  <c r="L44" i="353"/>
  <c r="L34" i="353"/>
  <c r="L30" i="353"/>
  <c r="L28" i="353"/>
  <c r="L31" i="353"/>
  <c r="L22" i="353"/>
  <c r="L12" i="353"/>
  <c r="L123" i="356"/>
  <c r="L121" i="356"/>
  <c r="L119" i="356"/>
  <c r="L117" i="356"/>
  <c r="L115" i="356"/>
  <c r="L113" i="356"/>
  <c r="L123" i="353"/>
  <c r="L120" i="353"/>
  <c r="L117" i="353"/>
  <c r="L114" i="353"/>
  <c r="L109" i="353"/>
  <c r="L106" i="353"/>
  <c r="L98" i="353"/>
  <c r="L94" i="353"/>
  <c r="F124" i="356"/>
  <c r="L53" i="356"/>
  <c r="L109" i="356"/>
  <c r="L105" i="356"/>
  <c r="L99" i="356"/>
  <c r="L95" i="356"/>
  <c r="L89" i="356"/>
  <c r="L85" i="356"/>
  <c r="L81" i="356"/>
  <c r="L77" i="356"/>
  <c r="L73" i="356"/>
  <c r="L69" i="356"/>
  <c r="L63" i="356"/>
  <c r="L59" i="356"/>
  <c r="L122" i="1"/>
  <c r="L118" i="1"/>
  <c r="L114" i="1"/>
  <c r="L110" i="1"/>
  <c r="L106" i="1"/>
  <c r="L100" i="1"/>
  <c r="L96" i="1"/>
  <c r="L90" i="1"/>
  <c r="L86" i="1"/>
  <c r="L79" i="1"/>
  <c r="L71" i="1"/>
  <c r="L45" i="356"/>
  <c r="L29" i="356"/>
  <c r="L17" i="356"/>
  <c r="F124" i="1"/>
  <c r="F126" i="1" s="1"/>
  <c r="L67" i="1"/>
  <c r="L54" i="1"/>
  <c r="L44" i="1"/>
  <c r="L28" i="1"/>
  <c r="L58" i="1"/>
  <c r="L15" i="1"/>
  <c r="G124" i="356"/>
  <c r="L124" i="356" s="1"/>
  <c r="L58" i="356"/>
  <c r="L93" i="1"/>
  <c r="L36" i="356"/>
  <c r="L33" i="356"/>
  <c r="L18" i="356"/>
  <c r="L15" i="356"/>
  <c r="L13" i="356"/>
  <c r="L91" i="1"/>
  <c r="L56" i="1"/>
  <c r="L38" i="1"/>
  <c r="L31" i="1"/>
  <c r="L26" i="1"/>
  <c r="L24" i="1"/>
  <c r="L13" i="1"/>
  <c r="B15" i="1"/>
  <c r="B17" i="1"/>
  <c r="B58" i="1"/>
  <c r="B20" i="1"/>
  <c r="B22" i="1"/>
  <c r="B28" i="1"/>
  <c r="B30" i="1"/>
  <c r="B34" i="1"/>
  <c r="B44" i="1"/>
  <c r="B46" i="1"/>
  <c r="B52" i="1"/>
  <c r="B54" i="1"/>
  <c r="B60" i="1"/>
  <c r="B61" i="1"/>
  <c r="B62" i="1"/>
  <c r="B64" i="1"/>
  <c r="B12" i="356"/>
  <c r="B16" i="356"/>
  <c r="B22" i="356"/>
  <c r="B28" i="356"/>
  <c r="B30" i="356"/>
  <c r="B34" i="356"/>
  <c r="B44" i="356"/>
  <c r="B46" i="356"/>
  <c r="B47" i="356"/>
  <c r="B67" i="1"/>
  <c r="B69" i="1"/>
  <c r="B73" i="1"/>
  <c r="B77" i="1"/>
  <c r="B81" i="1"/>
  <c r="B85" i="1"/>
  <c r="B89" i="1"/>
  <c r="B95" i="1"/>
  <c r="B99" i="1"/>
  <c r="B105" i="1"/>
  <c r="B109" i="1"/>
  <c r="B113" i="1"/>
  <c r="B117" i="1"/>
  <c r="B121" i="1"/>
  <c r="B58" i="356"/>
  <c r="B60" i="356"/>
  <c r="B62" i="356"/>
  <c r="B64" i="356"/>
  <c r="B68" i="356"/>
  <c r="B70" i="356"/>
  <c r="B72" i="356"/>
  <c r="B74" i="356"/>
  <c r="B76" i="356"/>
  <c r="B78" i="356"/>
  <c r="B80" i="356"/>
  <c r="B82" i="356"/>
  <c r="B84" i="356"/>
  <c r="B86" i="356"/>
  <c r="B88" i="356"/>
  <c r="B90" i="356"/>
  <c r="B94" i="356"/>
  <c r="B96" i="356"/>
  <c r="B98" i="356"/>
  <c r="B100" i="356"/>
  <c r="B104" i="356"/>
  <c r="B106" i="356"/>
  <c r="B108" i="356"/>
  <c r="B110" i="356"/>
  <c r="B52" i="356"/>
  <c r="B54" i="356"/>
  <c r="B93" i="353"/>
  <c r="B97" i="353"/>
  <c r="B99" i="353"/>
  <c r="B101" i="353"/>
  <c r="B110" i="353"/>
  <c r="B113" i="353"/>
  <c r="B122" i="353"/>
  <c r="B112" i="356"/>
  <c r="B114" i="356"/>
  <c r="B116" i="356"/>
  <c r="B118" i="356"/>
  <c r="B120" i="356"/>
  <c r="B122" i="356"/>
  <c r="B12" i="353"/>
  <c r="B17" i="353"/>
  <c r="B21" i="353"/>
  <c r="B22" i="353"/>
  <c r="B23" i="353"/>
  <c r="B29" i="353"/>
  <c r="B30" i="353"/>
  <c r="B35" i="353"/>
  <c r="B43" i="353"/>
  <c r="B45" i="353"/>
  <c r="B51" i="353"/>
  <c r="B53" i="353"/>
  <c r="B54" i="353"/>
  <c r="B61" i="353"/>
  <c r="B63" i="353"/>
  <c r="B68" i="353"/>
  <c r="B69" i="353"/>
  <c r="B71" i="353"/>
  <c r="B72" i="353"/>
  <c r="B76" i="353"/>
  <c r="B77" i="353"/>
  <c r="B79" i="353"/>
  <c r="B80" i="353"/>
  <c r="B84" i="353"/>
  <c r="B85" i="353"/>
  <c r="B87" i="353"/>
  <c r="B88" i="353"/>
  <c r="B104" i="353"/>
  <c r="B108" i="353"/>
  <c r="B112" i="353"/>
  <c r="B114" i="353"/>
  <c r="B115" i="353"/>
  <c r="B121" i="353"/>
  <c r="L113" i="353"/>
  <c r="L91" i="353"/>
  <c r="B123" i="356"/>
  <c r="B121" i="356"/>
  <c r="B119" i="356"/>
  <c r="B117" i="356"/>
  <c r="B115" i="356"/>
  <c r="B113" i="356"/>
  <c r="B111" i="356"/>
  <c r="B109" i="356"/>
  <c r="B107" i="356"/>
  <c r="B105" i="356"/>
  <c r="B101" i="356"/>
  <c r="B99" i="356"/>
  <c r="B97" i="356"/>
  <c r="B95" i="356"/>
  <c r="B89" i="356"/>
  <c r="B87" i="356"/>
  <c r="B85" i="356"/>
  <c r="B83" i="356"/>
  <c r="B81" i="356"/>
  <c r="B79" i="356"/>
  <c r="B77" i="356"/>
  <c r="B75" i="356"/>
  <c r="B73" i="356"/>
  <c r="B71" i="356"/>
  <c r="B69" i="356"/>
  <c r="B67" i="356"/>
  <c r="B63" i="356"/>
  <c r="B61" i="356"/>
  <c r="B59" i="356"/>
  <c r="B50" i="356"/>
  <c r="B45" i="356"/>
  <c r="L102" i="356"/>
  <c r="L91" i="356"/>
  <c r="B55" i="356"/>
  <c r="B53" i="356"/>
  <c r="B51" i="356"/>
  <c r="B35" i="356"/>
  <c r="B29" i="356"/>
  <c r="B27" i="356"/>
  <c r="B23" i="356"/>
  <c r="B21" i="356"/>
  <c r="B17" i="356"/>
  <c r="B15" i="356"/>
  <c r="G124" i="1"/>
  <c r="L124" i="1" s="1"/>
  <c r="L56" i="356"/>
  <c r="L39" i="356"/>
  <c r="L38" i="356"/>
  <c r="L31" i="356"/>
  <c r="L26" i="356"/>
  <c r="L24" i="356"/>
  <c r="B123" i="1"/>
  <c r="B119" i="1"/>
  <c r="B115" i="1"/>
  <c r="B111" i="1"/>
  <c r="B107" i="1"/>
  <c r="B101" i="1"/>
  <c r="B97" i="1"/>
  <c r="B87" i="1"/>
  <c r="B83" i="1"/>
  <c r="B79" i="1"/>
  <c r="B75" i="1"/>
  <c r="B71" i="1"/>
  <c r="B63" i="1"/>
  <c r="L48" i="1"/>
  <c r="L36" i="1"/>
  <c r="L33" i="1"/>
  <c r="B55" i="1"/>
  <c r="B53" i="1"/>
  <c r="B51" i="1"/>
  <c r="B47" i="1"/>
  <c r="B45" i="1"/>
  <c r="B43" i="1"/>
  <c r="B35" i="1"/>
  <c r="B29" i="1"/>
  <c r="B27" i="1"/>
  <c r="B23" i="1"/>
  <c r="B11" i="1"/>
  <c r="B130" i="353"/>
  <c r="L24" i="353"/>
  <c r="L20" i="353"/>
  <c r="B50" i="353"/>
  <c r="L67" i="353"/>
  <c r="L13" i="353"/>
  <c r="L11" i="353"/>
  <c r="L18" i="353"/>
  <c r="L16" i="353"/>
  <c r="H8" i="356"/>
  <c r="H8" i="1"/>
  <c r="H8" i="353"/>
  <c r="I120" i="417"/>
  <c r="G120" i="417"/>
  <c r="B118" i="417"/>
  <c r="B116" i="417"/>
  <c r="B114" i="417"/>
  <c r="B112" i="417"/>
  <c r="B110" i="417"/>
  <c r="B108" i="417"/>
  <c r="B106" i="417"/>
  <c r="B104" i="417"/>
  <c r="B102" i="417"/>
  <c r="J120" i="417"/>
  <c r="B86" i="417"/>
  <c r="B84" i="417"/>
  <c r="B82" i="417"/>
  <c r="B80" i="417"/>
  <c r="B78" i="417"/>
  <c r="B76" i="417"/>
  <c r="B74" i="417"/>
  <c r="B72" i="417"/>
  <c r="B70" i="417"/>
  <c r="B68" i="417"/>
  <c r="B66" i="417"/>
  <c r="B59" i="417"/>
  <c r="B57" i="417"/>
  <c r="B55" i="417"/>
  <c r="B43" i="417"/>
  <c r="B41" i="417"/>
  <c r="B33" i="417"/>
  <c r="B16" i="353"/>
  <c r="B28" i="353"/>
  <c r="B33" i="353"/>
  <c r="L39" i="353"/>
  <c r="L38" i="353"/>
  <c r="B47" i="353"/>
  <c r="B52" i="353"/>
  <c r="L58" i="353"/>
  <c r="B59" i="353"/>
  <c r="B70" i="353"/>
  <c r="B74" i="353"/>
  <c r="B78" i="353"/>
  <c r="B82" i="353"/>
  <c r="B86" i="353"/>
  <c r="B90" i="353"/>
  <c r="B95" i="353"/>
  <c r="B118" i="353"/>
  <c r="B131" i="353"/>
  <c r="B15" i="353"/>
  <c r="B20" i="353"/>
  <c r="L26" i="353"/>
  <c r="B27" i="353"/>
  <c r="L33" i="353"/>
  <c r="L36" i="353"/>
  <c r="B34" i="353"/>
  <c r="L43" i="353"/>
  <c r="L48" i="353"/>
  <c r="B44" i="353"/>
  <c r="L56" i="353"/>
  <c r="L50" i="353"/>
  <c r="B55" i="353"/>
  <c r="B60" i="353"/>
  <c r="B64" i="353"/>
  <c r="B73" i="353"/>
  <c r="B81" i="353"/>
  <c r="B89" i="353"/>
  <c r="B96" i="353"/>
  <c r="B100" i="353"/>
  <c r="B107" i="353"/>
  <c r="B111" i="353"/>
  <c r="B119" i="353"/>
  <c r="B26" i="353"/>
  <c r="B11" i="353"/>
  <c r="B39" i="353"/>
  <c r="B40" i="353" s="1"/>
  <c r="B38" i="353"/>
  <c r="B46" i="353"/>
  <c r="B58" i="353"/>
  <c r="B62" i="353"/>
  <c r="B67" i="353"/>
  <c r="B75" i="353"/>
  <c r="B83" i="353"/>
  <c r="L93" i="353"/>
  <c r="B94" i="353"/>
  <c r="B98" i="353"/>
  <c r="L124" i="353"/>
  <c r="L104" i="353"/>
  <c r="B105" i="353"/>
  <c r="B116" i="353"/>
  <c r="B109" i="353"/>
  <c r="B117" i="353"/>
  <c r="B123" i="353" l="1"/>
  <c r="B120" i="353"/>
  <c r="B106" i="353"/>
  <c r="B122" i="1"/>
  <c r="B120" i="1"/>
  <c r="B118" i="1"/>
  <c r="B116" i="1"/>
  <c r="B114" i="1"/>
  <c r="B112" i="1"/>
  <c r="B110" i="1"/>
  <c r="B108" i="1"/>
  <c r="B106" i="1"/>
  <c r="B100" i="1"/>
  <c r="B98" i="1"/>
  <c r="B96" i="1"/>
  <c r="B94" i="1"/>
  <c r="B90" i="1"/>
  <c r="B88" i="1"/>
  <c r="B86" i="1"/>
  <c r="B84" i="1"/>
  <c r="B82" i="1"/>
  <c r="B80" i="1"/>
  <c r="B78" i="1"/>
  <c r="B76" i="1"/>
  <c r="B74" i="1"/>
  <c r="B72" i="1"/>
  <c r="B70" i="1"/>
  <c r="B68" i="1"/>
  <c r="B21" i="1"/>
  <c r="B59" i="1"/>
  <c r="B16" i="1"/>
  <c r="B12" i="1"/>
  <c r="L18" i="1"/>
  <c r="L65" i="1"/>
  <c r="L102" i="1"/>
  <c r="L65" i="356"/>
  <c r="L102" i="353"/>
  <c r="B93" i="356"/>
  <c r="B91" i="356"/>
  <c r="B92" i="356" s="1"/>
  <c r="I124" i="1"/>
  <c r="B104" i="1"/>
  <c r="B48" i="356"/>
  <c r="B49" i="356" s="1"/>
  <c r="B33" i="356"/>
  <c r="B11" i="356"/>
  <c r="J124" i="1"/>
  <c r="B33" i="1"/>
  <c r="L39" i="1"/>
  <c r="F126" i="356"/>
  <c r="F128" i="356" s="1"/>
  <c r="B13" i="356"/>
  <c r="B14" i="356" s="1"/>
  <c r="B18" i="353"/>
  <c r="B19" i="353" s="1"/>
  <c r="J124" i="356"/>
  <c r="J126" i="356"/>
  <c r="I124" i="356"/>
  <c r="B93" i="1"/>
  <c r="B91" i="1"/>
  <c r="B92" i="1" s="1"/>
  <c r="B39" i="356"/>
  <c r="B40" i="356" s="1"/>
  <c r="B38" i="356"/>
  <c r="B26" i="356"/>
  <c r="B39" i="1"/>
  <c r="B40" i="1" s="1"/>
  <c r="B38" i="1"/>
  <c r="B31" i="1"/>
  <c r="B32" i="1" s="1"/>
  <c r="B26" i="1"/>
  <c r="B13" i="1"/>
  <c r="B14" i="1" s="1"/>
  <c r="K124" i="356"/>
  <c r="B124" i="356" s="1"/>
  <c r="B125" i="356" s="1"/>
  <c r="K126" i="356"/>
  <c r="K124" i="1"/>
  <c r="K126" i="1"/>
  <c r="B24" i="1"/>
  <c r="B25" i="1" s="1"/>
  <c r="B50" i="1"/>
  <c r="L48" i="356"/>
  <c r="G126" i="356"/>
  <c r="L126" i="356" s="1"/>
  <c r="B20" i="356"/>
  <c r="B43" i="356"/>
  <c r="B20" i="417"/>
  <c r="B22" i="417"/>
  <c r="J132" i="353"/>
  <c r="B124" i="353"/>
  <c r="B125" i="353" s="1"/>
  <c r="B39" i="417"/>
  <c r="B15" i="417"/>
  <c r="B27" i="417"/>
  <c r="I122" i="417"/>
  <c r="B47" i="417"/>
  <c r="B51" i="417"/>
  <c r="B91" i="353"/>
  <c r="B92" i="353" s="1"/>
  <c r="B65" i="353"/>
  <c r="B66" i="353" s="1"/>
  <c r="L41" i="1"/>
  <c r="B24" i="353"/>
  <c r="B25" i="353" s="1"/>
  <c r="B48" i="353"/>
  <c r="B49" i="353" s="1"/>
  <c r="B13" i="353"/>
  <c r="B14" i="353" s="1"/>
  <c r="L41" i="356"/>
  <c r="B19" i="417"/>
  <c r="B23" i="417"/>
  <c r="B24" i="417" s="1"/>
  <c r="B21" i="417"/>
  <c r="B32" i="417"/>
  <c r="B35" i="417"/>
  <c r="B36" i="417" s="1"/>
  <c r="B34" i="417"/>
  <c r="B40" i="417"/>
  <c r="B42" i="417"/>
  <c r="B54" i="417"/>
  <c r="B56" i="417"/>
  <c r="B58" i="417"/>
  <c r="B60" i="417"/>
  <c r="B65" i="417"/>
  <c r="B14" i="417"/>
  <c r="B16" i="417"/>
  <c r="B26" i="417"/>
  <c r="B28" i="417"/>
  <c r="B46" i="417"/>
  <c r="B48" i="417"/>
  <c r="B50" i="417"/>
  <c r="B63" i="417"/>
  <c r="B64" i="417"/>
  <c r="B67" i="417"/>
  <c r="B69" i="417"/>
  <c r="B71" i="417"/>
  <c r="B73" i="417"/>
  <c r="B75" i="417"/>
  <c r="B77" i="417"/>
  <c r="B79" i="417"/>
  <c r="B81" i="417"/>
  <c r="B83" i="417"/>
  <c r="B85" i="417"/>
  <c r="B90" i="417"/>
  <c r="B92" i="417"/>
  <c r="B94" i="417"/>
  <c r="H120" i="417"/>
  <c r="B101" i="417"/>
  <c r="B103" i="417"/>
  <c r="B105" i="417"/>
  <c r="B107" i="417"/>
  <c r="B109" i="417"/>
  <c r="B111" i="417"/>
  <c r="B113" i="417"/>
  <c r="B115" i="417"/>
  <c r="B117" i="417"/>
  <c r="B119" i="417"/>
  <c r="B96" i="417"/>
  <c r="B56" i="353"/>
  <c r="B57" i="353" s="1"/>
  <c r="F128" i="1"/>
  <c r="B30" i="417"/>
  <c r="B31" i="417" s="1"/>
  <c r="B25" i="417"/>
  <c r="B29" i="417"/>
  <c r="B49" i="417"/>
  <c r="B89" i="417"/>
  <c r="B91" i="417"/>
  <c r="B93" i="417"/>
  <c r="B100" i="417"/>
  <c r="F120" i="417"/>
  <c r="B95" i="417"/>
  <c r="B97" i="417"/>
  <c r="B102" i="353"/>
  <c r="B103" i="353" s="1"/>
  <c r="G128" i="356" l="1"/>
  <c r="K128" i="1"/>
  <c r="B56" i="356"/>
  <c r="B57" i="356" s="1"/>
  <c r="J126" i="1"/>
  <c r="B36" i="1"/>
  <c r="B37" i="1" s="1"/>
  <c r="B102" i="356"/>
  <c r="B103" i="356" s="1"/>
  <c r="B31" i="353"/>
  <c r="B32" i="353" s="1"/>
  <c r="B36" i="353"/>
  <c r="L126" i="353"/>
  <c r="B124" i="1"/>
  <c r="B125" i="1" s="1"/>
  <c r="B18" i="1"/>
  <c r="B19" i="1" s="1"/>
  <c r="B65" i="1"/>
  <c r="B66" i="1" s="1"/>
  <c r="B56" i="1"/>
  <c r="B57" i="1" s="1"/>
  <c r="B24" i="356"/>
  <c r="B25" i="356" s="1"/>
  <c r="B31" i="356"/>
  <c r="B32" i="356" s="1"/>
  <c r="B102" i="1"/>
  <c r="B103" i="1" s="1"/>
  <c r="I126" i="1"/>
  <c r="B36" i="356"/>
  <c r="B37" i="356" s="1"/>
  <c r="J128" i="356"/>
  <c r="G126" i="1"/>
  <c r="K128" i="356"/>
  <c r="K132" i="353"/>
  <c r="B41" i="356"/>
  <c r="B42" i="356" s="1"/>
  <c r="B65" i="356"/>
  <c r="B66" i="356" s="1"/>
  <c r="B18" i="356"/>
  <c r="B19" i="356" s="1"/>
  <c r="B48" i="1"/>
  <c r="B49" i="1" s="1"/>
  <c r="I126" i="356"/>
  <c r="B17" i="417"/>
  <c r="B18" i="417" s="1"/>
  <c r="B120" i="417"/>
  <c r="B121" i="417" s="1"/>
  <c r="G122" i="417"/>
  <c r="B61" i="417"/>
  <c r="B62" i="417" s="1"/>
  <c r="H122" i="417"/>
  <c r="H124" i="417" s="1"/>
  <c r="J122" i="417"/>
  <c r="J124" i="417" s="1"/>
  <c r="G124" i="417"/>
  <c r="B52" i="417"/>
  <c r="B53" i="417" s="1"/>
  <c r="B41" i="353"/>
  <c r="B42" i="353" s="1"/>
  <c r="B44" i="417"/>
  <c r="B45" i="417" s="1"/>
  <c r="F122" i="417"/>
  <c r="I124" i="417"/>
  <c r="L41" i="353"/>
  <c r="B98" i="417"/>
  <c r="B99" i="417" s="1"/>
  <c r="B87" i="417"/>
  <c r="B88" i="417" s="1"/>
  <c r="L126" i="1" l="1"/>
  <c r="G128" i="1"/>
  <c r="B126" i="353"/>
  <c r="B127" i="353" s="1"/>
  <c r="B126" i="1"/>
  <c r="B127" i="1" s="1"/>
  <c r="J128" i="1"/>
  <c r="I128" i="356"/>
  <c r="B128" i="356" s="1"/>
  <c r="B129" i="356" s="1"/>
  <c r="B126" i="356"/>
  <c r="B127" i="356" s="1"/>
  <c r="I128" i="1"/>
  <c r="B128" i="1" s="1"/>
  <c r="B129" i="1" s="1"/>
  <c r="B41" i="1"/>
  <c r="B42" i="1" s="1"/>
  <c r="B122" i="417"/>
  <c r="B123" i="417" s="1"/>
  <c r="F124" i="417"/>
  <c r="B124" i="417" s="1"/>
  <c r="B125" i="417" s="1"/>
  <c r="B37" i="417"/>
  <c r="B38" i="417" s="1"/>
  <c r="G132" i="353"/>
  <c r="L128" i="353"/>
  <c r="B128" i="353"/>
  <c r="B129" i="353" s="1"/>
  <c r="L132" i="353" l="1"/>
  <c r="B132" i="353"/>
</calcChain>
</file>

<file path=xl/sharedStrings.xml><?xml version="1.0" encoding="utf-8"?>
<sst xmlns="http://schemas.openxmlformats.org/spreadsheetml/2006/main" count="14510" uniqueCount="2368">
  <si>
    <t>Hide+?</t>
  </si>
  <si>
    <t>HIDE</t>
  </si>
  <si>
    <t>Sheets &gt;&gt;</t>
  </si>
  <si>
    <t>THE FLORIDA BAR</t>
  </si>
  <si>
    <t>Number &gt;&gt;</t>
  </si>
  <si>
    <t>YTD</t>
  </si>
  <si>
    <t>Prior Year</t>
  </si>
  <si>
    <t>Budget</t>
  </si>
  <si>
    <t>ZEROS</t>
  </si>
  <si>
    <t>SIGN</t>
  </si>
  <si>
    <t>ACCT</t>
  </si>
  <si>
    <t>3001-Annual Fees</t>
  </si>
  <si>
    <t>3002-Affiliate Fees</t>
  </si>
  <si>
    <t>Total Fee Revenue</t>
  </si>
  <si>
    <t>3301-Registration-Live</t>
  </si>
  <si>
    <t>3321-Registration-Webcast</t>
  </si>
  <si>
    <t>3331-Registration-Ticket</t>
  </si>
  <si>
    <t>Total Registration Revenue</t>
  </si>
  <si>
    <t>3341-Exhibit Fees</t>
  </si>
  <si>
    <t>3351-Sponsorships</t>
  </si>
  <si>
    <t>3391 Section Profit Split</t>
  </si>
  <si>
    <t>3392-Section Differential</t>
  </si>
  <si>
    <t>Other Event Revenue</t>
  </si>
  <si>
    <t>3401-Sales-CD/DVD</t>
  </si>
  <si>
    <t>3411-Sales-Published Materials</t>
  </si>
  <si>
    <t>3421-Sales-Other</t>
  </si>
  <si>
    <t>3451-Rent Revenue</t>
  </si>
  <si>
    <t>3461-Royalty Revenue</t>
  </si>
  <si>
    <t>Sales, Rents &amp; Royalties Revenue</t>
  </si>
  <si>
    <t>3699-Other Operating Revenue</t>
  </si>
  <si>
    <t>3901-Eliminated InterFund Revenue</t>
  </si>
  <si>
    <t>3911-Eliminated InterEntity Revenue</t>
  </si>
  <si>
    <t>Other Revenue Sources</t>
  </si>
  <si>
    <t>3899-Investment Allocation</t>
  </si>
  <si>
    <t>Non-Operating Income</t>
  </si>
  <si>
    <t>Total Revenue</t>
  </si>
  <si>
    <t>4133-Internet Service</t>
  </si>
  <si>
    <t>4134-Web Services</t>
  </si>
  <si>
    <t>4135-Social Media</t>
  </si>
  <si>
    <t>4301-Photocopying</t>
  </si>
  <si>
    <t>4311-Office Supplies</t>
  </si>
  <si>
    <t>Total Staff &amp; Office Expense</t>
  </si>
  <si>
    <t>5051-Credit Card Fees</t>
  </si>
  <si>
    <t>5101-Consultants</t>
  </si>
  <si>
    <t>5121-Printing-Outside</t>
  </si>
  <si>
    <t>5131-Production-Outside</t>
  </si>
  <si>
    <t>5181-Speaker Honorarium</t>
  </si>
  <si>
    <t>5199-Other Contract Services</t>
  </si>
  <si>
    <t>Total Contract Services</t>
  </si>
  <si>
    <t>5501-Employee Travel</t>
  </si>
  <si>
    <t>5531-Board/Off/Memb Travel</t>
  </si>
  <si>
    <t>5551-Participants Travel</t>
  </si>
  <si>
    <t>5561-Judges Travel</t>
  </si>
  <si>
    <t>5571-Speaker Travel</t>
  </si>
  <si>
    <t>5581-Consultant Travel</t>
  </si>
  <si>
    <t>5599-Other Travel</t>
  </si>
  <si>
    <t>Total Travel</t>
  </si>
  <si>
    <t>6001-Post 1st Class/Bulk</t>
  </si>
  <si>
    <t>6011-Post Certified Mail</t>
  </si>
  <si>
    <t>6021-Post Express Mail</t>
  </si>
  <si>
    <t>6301-Mtgs TFB Annual Meeting</t>
  </si>
  <si>
    <t>6311-Mtgs General Meeting</t>
  </si>
  <si>
    <t>6319-Mtgs Other Functions</t>
  </si>
  <si>
    <t>6321-Mtgs Meals</t>
  </si>
  <si>
    <t>6325-Mtgs Hospitality</t>
  </si>
  <si>
    <t>6331-Mtgs Room Rental</t>
  </si>
  <si>
    <t>6332-Mtgs Room Attrition</t>
  </si>
  <si>
    <t>6341-Mtgs Equip Rental</t>
  </si>
  <si>
    <t>6351-Mtgs Bus Services</t>
  </si>
  <si>
    <t>6361-Mtgs Entertainment</t>
  </si>
  <si>
    <t>6371-Mtgs Workshops</t>
  </si>
  <si>
    <t>6399-Mtgs Other</t>
  </si>
  <si>
    <t>6401-Speaker Expense</t>
  </si>
  <si>
    <t>6451-Committee Expense</t>
  </si>
  <si>
    <t>7001-Grant/Award/Donation</t>
  </si>
  <si>
    <t>7101-ADA Accommodation</t>
  </si>
  <si>
    <t>7901-Interest Expense</t>
  </si>
  <si>
    <t>7981-Bad Debt Expense</t>
  </si>
  <si>
    <t>7999-Other Operating Exp</t>
  </si>
  <si>
    <t>8911-Eliminated IntEnt Exp</t>
  </si>
  <si>
    <t>Total Other Expense</t>
  </si>
  <si>
    <t>8011-Administration CLE</t>
  </si>
  <si>
    <t>8021-Section Admin Fee</t>
  </si>
  <si>
    <t>8101-Printing In-House</t>
  </si>
  <si>
    <t>8111-Meetings Services</t>
  </si>
  <si>
    <t>8121-Graphics &amp; Arts</t>
  </si>
  <si>
    <t>8131-A/V Services</t>
  </si>
  <si>
    <t>8141-Journal/News Service</t>
  </si>
  <si>
    <t>8171-Course Approval Fee</t>
  </si>
  <si>
    <t>8901-Eliminated IntEnt Exp</t>
  </si>
  <si>
    <t>Total Admin &amp; Internal Expense</t>
  </si>
  <si>
    <t>9601-Transfer Out-General Fund</t>
  </si>
  <si>
    <t>9611-Transfer Out-Fixed Asset Fund</t>
  </si>
  <si>
    <t>9631-Transfer Out-Client Security</t>
  </si>
  <si>
    <t>9651-Transfer Out-Certification</t>
  </si>
  <si>
    <t>9691-Transfer Out-Sections</t>
  </si>
  <si>
    <t>9692-Transfer Out-Council of Sections</t>
  </si>
  <si>
    <t>9701-Transfer Out-TFB</t>
  </si>
  <si>
    <t>9711-Transfer Out-TFBBC</t>
  </si>
  <si>
    <t>9721-Transfer Out-FLACT</t>
  </si>
  <si>
    <t>9731-Transfer Out-FLAME</t>
  </si>
  <si>
    <t>9801-Transfer Out-General Fund</t>
  </si>
  <si>
    <t>9811-Transfer Out-Fixed Asset Fund</t>
  </si>
  <si>
    <t>9831-Transfer Out-Client Security</t>
  </si>
  <si>
    <t>9851-Transfer Out-Certification</t>
  </si>
  <si>
    <t>9891-Transfer Out-Sections</t>
  </si>
  <si>
    <t>9892-Transfer Out-Council of Sections</t>
  </si>
  <si>
    <t>9901-Transfer Out-TFB</t>
  </si>
  <si>
    <t>9911-Transfer Out-TFBBC</t>
  </si>
  <si>
    <t>9921-Transfer Out-FLACT</t>
  </si>
  <si>
    <t>9931-Transfer Out-FLAME</t>
  </si>
  <si>
    <t>Total InterFund Transfers Out</t>
  </si>
  <si>
    <t>Total Expense</t>
  </si>
  <si>
    <t>2001-Fund Balance, Beginning</t>
  </si>
  <si>
    <t>Fund Balance, Ending</t>
  </si>
  <si>
    <t>Title</t>
  </si>
  <si>
    <t>Value</t>
  </si>
  <si>
    <t>Lookup+Hide</t>
  </si>
  <si>
    <t>Tooltip+Hide</t>
  </si>
  <si>
    <t>&lt;&lt;</t>
  </si>
  <si>
    <t>Do not modify</t>
  </si>
  <si>
    <t>Option</t>
  </si>
  <si>
    <t>Report Date</t>
  </si>
  <si>
    <t>Enter ending report date</t>
  </si>
  <si>
    <t>GP Budget ID</t>
  </si>
  <si>
    <t>Enter a valid Budget ID existing in GP</t>
  </si>
  <si>
    <t>CALCULATIONS</t>
  </si>
  <si>
    <t>Year</t>
  </si>
  <si>
    <t>Period</t>
  </si>
  <si>
    <t>JetDate_CY</t>
  </si>
  <si>
    <t>JetDate_LY</t>
  </si>
  <si>
    <t>STATIC</t>
  </si>
  <si>
    <t>FUND</t>
  </si>
  <si>
    <t>DEPT</t>
  </si>
  <si>
    <t>PROG</t>
  </si>
  <si>
    <t>Change PROGRAM numbers here</t>
  </si>
  <si>
    <t>CENT</t>
  </si>
  <si>
    <t>Hide</t>
  </si>
  <si>
    <t>Fiscal Year</t>
  </si>
  <si>
    <t>Period ID</t>
  </si>
  <si>
    <t>Period Start Date</t>
  </si>
  <si>
    <t>Period End Date</t>
  </si>
  <si>
    <t>Month &gt;&gt;</t>
  </si>
  <si>
    <t>Year &gt;&gt;</t>
  </si>
  <si>
    <t>HLOOKUP</t>
  </si>
  <si>
    <t>LY &gt;&gt;</t>
  </si>
  <si>
    <t>Period Words &gt;&gt;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</si>
  <si>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</si>
  <si>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</si>
  <si>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</si>
  <si>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</si>
  <si>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</si>
  <si>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</si>
  <si>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</si>
  <si>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</si>
  <si>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</si>
  <si>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</si>
  <si>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</si>
  <si>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</si>
  <si>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Label &gt;&gt;</t>
  </si>
  <si>
    <t>Auto+Hide+HIDESHEET+Values</t>
  </si>
  <si>
    <t>Beg Bal</t>
  </si>
  <si>
    <t>Administrative Law Section</t>
  </si>
  <si>
    <t>20400|00904|20402|20403</t>
  </si>
  <si>
    <t>9040|9041|9042</t>
  </si>
  <si>
    <t>Administrative Law General</t>
  </si>
  <si>
    <t>Fund</t>
  </si>
  <si>
    <t>Dept</t>
  </si>
  <si>
    <t>Program</t>
  </si>
  <si>
    <t>20400|00904</t>
  </si>
  <si>
    <t>Administrative Law Section Service Programs Misc.</t>
  </si>
  <si>
    <t>Tree&gt;&gt;</t>
  </si>
  <si>
    <t>Sheets&gt;&gt;</t>
  </si>
  <si>
    <t>Course&gt;&gt;</t>
  </si>
  <si>
    <t>6599-Brd/Off Other</t>
  </si>
  <si>
    <t>Report Date (End)</t>
  </si>
  <si>
    <t>Report Date (Start)</t>
  </si>
  <si>
    <t>Report Date YTD (Range)</t>
  </si>
  <si>
    <t>Report Date M (Range)</t>
  </si>
  <si>
    <t>Report Date YTD-LY (Range)</t>
  </si>
  <si>
    <t>Report Date M-LY (Range)</t>
  </si>
  <si>
    <t>Period ID (End)</t>
  </si>
  <si>
    <t>03498|00001</t>
  </si>
  <si>
    <t>Fit</t>
  </si>
  <si>
    <t>**********</t>
  </si>
  <si>
    <t>�</t>
  </si>
  <si>
    <t>=FiscalPeriods!I11</t>
  </si>
  <si>
    <t>=FiscalPeriods!$I$10</t>
  </si>
  <si>
    <t>=FiscalPeriods!$I$5</t>
  </si>
  <si>
    <t>=FiscalPeriods!$C$4</t>
  </si>
  <si>
    <t>-1</t>
  </si>
  <si>
    <t>3001</t>
  </si>
  <si>
    <t>3002</t>
  </si>
  <si>
    <t>3301</t>
  </si>
  <si>
    <t>3321</t>
  </si>
  <si>
    <t>3331</t>
  </si>
  <si>
    <t>=SUBTOTAL(9,F14:F16)</t>
  </si>
  <si>
    <t>=SUBTOTAL(9,G14:G16)</t>
  </si>
  <si>
    <t>=SUBTOTAL(9,I14:I16)</t>
  </si>
  <si>
    <t>3341</t>
  </si>
  <si>
    <t>3351</t>
  </si>
  <si>
    <t>3391</t>
  </si>
  <si>
    <t>3392</t>
  </si>
  <si>
    <t>=SUBTOTAL(9,F19:F22)</t>
  </si>
  <si>
    <t>=SUBTOTAL(9,G19:G22)</t>
  </si>
  <si>
    <t>=SUBTOTAL(9,H19:H22)</t>
  </si>
  <si>
    <t>=SUBTOTAL(9,I19:I22)</t>
  </si>
  <si>
    <t>3401</t>
  </si>
  <si>
    <t>3411</t>
  </si>
  <si>
    <t>3421</t>
  </si>
  <si>
    <t>3451</t>
  </si>
  <si>
    <t>3461</t>
  </si>
  <si>
    <t>=SUBTOTAL(9,F25:F29)</t>
  </si>
  <si>
    <t>=SUBTOTAL(9,G25:G29)</t>
  </si>
  <si>
    <t>=SUBTOTAL(9,H25:H29)</t>
  </si>
  <si>
    <t>=SUBTOTAL(9,I25:I29)</t>
  </si>
  <si>
    <t>3699</t>
  </si>
  <si>
    <t>3901</t>
  </si>
  <si>
    <t>3911</t>
  </si>
  <si>
    <t>=SUBTOTAL(9,F32:F34)</t>
  </si>
  <si>
    <t>=SUBTOTAL(9,G32:G34)</t>
  </si>
  <si>
    <t>=SUBTOTAL(9,H32:H34)</t>
  </si>
  <si>
    <t>=SUBTOTAL(9,I32:I34)</t>
  </si>
  <si>
    <t>3899</t>
  </si>
  <si>
    <t>1</t>
  </si>
  <si>
    <t>4133</t>
  </si>
  <si>
    <t>4134</t>
  </si>
  <si>
    <t>4135</t>
  </si>
  <si>
    <t>4301</t>
  </si>
  <si>
    <t>4311</t>
  </si>
  <si>
    <t>5051</t>
  </si>
  <si>
    <t>5101</t>
  </si>
  <si>
    <t>5121</t>
  </si>
  <si>
    <t>5131</t>
  </si>
  <si>
    <t>5181</t>
  </si>
  <si>
    <t>5199</t>
  </si>
  <si>
    <t>5501</t>
  </si>
  <si>
    <t>5531</t>
  </si>
  <si>
    <t>5551</t>
  </si>
  <si>
    <t>5561</t>
  </si>
  <si>
    <t>5571</t>
  </si>
  <si>
    <t>5581</t>
  </si>
  <si>
    <t>5599</t>
  </si>
  <si>
    <t>6001</t>
  </si>
  <si>
    <t>6011</t>
  </si>
  <si>
    <t>6021</t>
  </si>
  <si>
    <t>6301</t>
  </si>
  <si>
    <t>6311</t>
  </si>
  <si>
    <t>6319</t>
  </si>
  <si>
    <t>6321</t>
  </si>
  <si>
    <t>6325</t>
  </si>
  <si>
    <t>6331</t>
  </si>
  <si>
    <t>6332</t>
  </si>
  <si>
    <t>6341</t>
  </si>
  <si>
    <t>6351</t>
  </si>
  <si>
    <t>6361</t>
  </si>
  <si>
    <t>6371</t>
  </si>
  <si>
    <t>6399</t>
  </si>
  <si>
    <t>6401</t>
  </si>
  <si>
    <t>6451</t>
  </si>
  <si>
    <t>6599</t>
  </si>
  <si>
    <t>7001</t>
  </si>
  <si>
    <t>7101</t>
  </si>
  <si>
    <t>7901</t>
  </si>
  <si>
    <t>7981</t>
  </si>
  <si>
    <t>7999</t>
  </si>
  <si>
    <t>8911</t>
  </si>
  <si>
    <t>8011</t>
  </si>
  <si>
    <t>8021</t>
  </si>
  <si>
    <t>8101</t>
  </si>
  <si>
    <t>8111</t>
  </si>
  <si>
    <t>8121</t>
  </si>
  <si>
    <t>8131</t>
  </si>
  <si>
    <t>8141</t>
  </si>
  <si>
    <t>8171</t>
  </si>
  <si>
    <t>8901</t>
  </si>
  <si>
    <t>9601</t>
  </si>
  <si>
    <t>9611</t>
  </si>
  <si>
    <t>9631</t>
  </si>
  <si>
    <t>9651</t>
  </si>
  <si>
    <t>9691</t>
  </si>
  <si>
    <t>9692</t>
  </si>
  <si>
    <t>9701</t>
  </si>
  <si>
    <t>9711</t>
  </si>
  <si>
    <t>9721</t>
  </si>
  <si>
    <t>9731</t>
  </si>
  <si>
    <t>9801</t>
  </si>
  <si>
    <t>9811</t>
  </si>
  <si>
    <t>9831</t>
  </si>
  <si>
    <t>9851</t>
  </si>
  <si>
    <t>9891</t>
  </si>
  <si>
    <t>9892</t>
  </si>
  <si>
    <t>9901</t>
  </si>
  <si>
    <t>9911</t>
  </si>
  <si>
    <t>9921</t>
  </si>
  <si>
    <t>9931</t>
  </si>
  <si>
    <t>=GL("Rows","Accounts",,,,,"904",,,,"2001")</t>
  </si>
  <si>
    <t>0</t>
  </si>
  <si>
    <t>904</t>
  </si>
  <si>
    <t>9040</t>
  </si>
  <si>
    <t>9042</t>
  </si>
  <si>
    <t>20403</t>
  </si>
  <si>
    <t>=NL("Sum","AATransactions","Credit Amount","Trx Dimension Code",CourseNum,"GL Posting Date",ReportDateM,"Link=","Account Index Master","Account Index","=Account Index","ACTNUMBR_5",D14)-NL("Sum","AATransactions","Debit Amount","Trx Dimension Code",CourseNum,"GL Posting Date",ReportDateM,"Link=","Account Index Master","Account Index","=Account Index","ACTNUMBR_5",D14)</t>
  </si>
  <si>
    <t>=NL("Sum","AATransactions","Credit Amount","Trx Dimension Code",CourseNum,"GL Posting Date",ReportDateYTD,"Link=","Account Index Master","Account Index","=Account Index","ACTNUMBR_5",$D14)-NL("Sum","AATransactions","Debit Amount","Trx Dimension Code",CourseNum,"GL Posting Date",ReportDateYTD,"Link=","Account Index Master","Account Index","=Account Index","ACTNUMBR_5",$D14)</t>
  </si>
  <si>
    <t>=NL("Sum","AAHistoryTransactions","Credit Amount","COURSE-Training Course",CourseNum,"GL Posting Date",ReportDateM_LY,"Link=","Account Index Master","Account Index","=Account Index","ACTNUMBR_5",$D14)-NL("Sum","AAHistoryTransactions","Debit Amount","COURSE-Training Course",CourseNum,"GL Posting Date",ReportDateM_LY,"Link=","Account Index Master","Account Index","=Account Index","ACTNUMBR_5",$D14)</t>
  </si>
  <si>
    <t>=NL("Sum","AAHistoryTransactions","Credit Amount","COURSE-Training Course",CourseNum,"GL Posting Date",ReportDateYTD_LY,"Link=","Account Index Master","Account Index","=Account Index","ACTNUMBR_5",$D14)-NL("Sum","AAHistoryTransactions","Debit Amount","COURSE-Training Course",CourseNum,"GL Posting Date",ReportDateYTD_LY,"Link=","Account Index Master","Account Index","=Account Index","ACTNUMBR_5",$D14)</t>
  </si>
  <si>
    <t>=NL("Sum","AATransactions","Credit Amount","Trx Dimension Code",CourseNum,"GL Posting Date",ReportDateM,"Link=","Account Index Master","Account Index","=Account Index","ACTNUMBR_5",D15)-NL("Sum","AATransactions","Debit Amount","Trx Dimension Code",CourseNum,"GL Posting Date",ReportDateM,"Link=","Account Index Master","Account Index","=Account Index","ACTNUMBR_5",D15)</t>
  </si>
  <si>
    <t>=NL("Sum","AATransactions","Credit Amount","Trx Dimension Code",CourseNum,"GL Posting Date",ReportDateYTD,"Link=","Account Index Master","Account Index","=Account Index","ACTNUMBR_5",$D15)-NL("Sum","AATransactions","Debit Amount","Trx Dimension Code",CourseNum,"GL Posting Date",ReportDateYTD,"Link=","Account Index Master","Account Index","=Account Index","ACTNUMBR_5",$D15)</t>
  </si>
  <si>
    <t>=NL("Sum","AAHistoryTransactions","Credit Amount","COURSE-Training Course",CourseNum,"GL Posting Date",ReportDateM_LY,"Link=","Account Index Master","Account Index","=Account Index","ACTNUMBR_5",$D15)-NL("Sum","AAHistoryTransactions","Debit Amount","COURSE-Training Course",CourseNum,"GL Posting Date",ReportDateM_LY,"Link=","Account Index Master","Account Index","=Account Index","ACTNUMBR_5",$D15)</t>
  </si>
  <si>
    <t>=NL("Sum","AAHistoryTransactions","Credit Amount","COURSE-Training Course",CourseNum,"GL Posting Date",ReportDateYTD_LY,"Link=","Account Index Master","Account Index","=Account Index","ACTNUMBR_5",$D15)-NL("Sum","AAHistoryTransactions","Debit Amount","COURSE-Training Course",CourseNum,"GL Posting Date",ReportDateYTD_LY,"Link=","Account Index Master","Account Index","=Account Index","ACTNUMBR_5",$D15)</t>
  </si>
  <si>
    <t>=NL("Sum","AATransactions","Credit Amount","Trx Dimension Code",CourseNum,"GL Posting Date",ReportDateM,"Link=","Account Index Master","Account Index","=Account Index","ACTNUMBR_5",D19)-NL("Sum","AATransactions","Debit Amount","Trx Dimension Code",CourseNum,"GL Posting Date",ReportDateM,"Link=","Account Index Master","Account Index","=Account Index","ACTNUMBR_5",D19)</t>
  </si>
  <si>
    <t>=NL("Sum","AATransactions","Credit Amount","Trx Dimension Code",CourseNum,"GL Posting Date",ReportDateYTD,"Link=","Account Index Master","Account Index","=Account Index","ACTNUMBR_5",$D19)-NL("Sum","AATransactions","Debit Amount","Trx Dimension Code",CourseNum,"GL Posting Date",ReportDateYTD,"Link=","Account Index Master","Account Index","=Account Index","ACTNUMBR_5",$D19)</t>
  </si>
  <si>
    <t>=NL("Sum","AAHistoryTransactions","Credit Amount","COURSE-Training Course",CourseNum,"GL Posting Date",ReportDateM_LY,"Link=","Account Index Master","Account Index","=Account Index","ACTNUMBR_5",$D19)-NL("Sum","AAHistoryTransactions","Debit Amount","COURSE-Training Course",CourseNum,"GL Posting Date",ReportDateM_LY,"Link=","Account Index Master","Account Index","=Account Index","ACTNUMBR_5",$D19)</t>
  </si>
  <si>
    <t>=NL("Sum","AAHistoryTransactions","Credit Amount","COURSE-Training Course",CourseNum,"GL Posting Date",ReportDateYTD_LY,"Link=","Account Index Master","Account Index","=Account Index","ACTNUMBR_5",$D19)-NL("Sum","AAHistoryTransactions","Debit Amount","COURSE-Training Course",CourseNum,"GL Posting Date",ReportDateYTD_LY,"Link=","Account Index Master","Account Index","=Account Index","ACTNUMBR_5",$D19)</t>
  </si>
  <si>
    <t>=NL("Sum","AATransactions","Credit Amount","Trx Dimension Code",CourseNum,"GL Posting Date",ReportDateM,"Link=","Account Index Master","Account Index","=Account Index","ACTNUMBR_5",D20)-NL("Sum","AATransactions","Debit Amount","Trx Dimension Code",CourseNum,"GL Posting Date",ReportDateM,"Link=","Account Index Master","Account Index","=Account Index","ACTNUMBR_5",D20)</t>
  </si>
  <si>
    <t>=NL("Sum","AATransactions","Credit Amount","Trx Dimension Code",CourseNum,"GL Posting Date",ReportDateYTD,"Link=","Account Index Master","Account Index","=Account Index","ACTNUMBR_5",$D20)-NL("Sum","AATransactions","Debit Amount","Trx Dimension Code",CourseNum,"GL Posting Date",ReportDateYTD,"Link=","Account Index Master","Account Index","=Account Index","ACTNUMBR_5",$D20)</t>
  </si>
  <si>
    <t>=NL("Sum","AAHistoryTransactions","Credit Amount","COURSE-Training Course",CourseNum,"GL Posting Date",ReportDateM_LY,"Link=","Account Index Master","Account Index","=Account Index","ACTNUMBR_5",$D20)-NL("Sum","AAHistoryTransactions","Debit Amount","COURSE-Training Course",CourseNum,"GL Posting Date",ReportDateM_LY,"Link=","Account Index Master","Account Index","=Account Index","ACTNUMBR_5",$D20)</t>
  </si>
  <si>
    <t>=NL("Sum","AAHistoryTransactions","Credit Amount","COURSE-Training Course",CourseNum,"GL Posting Date",ReportDateYTD_LY,"Link=","Account Index Master","Account Index","=Account Index","ACTNUMBR_5",$D20)-NL("Sum","AAHistoryTransactions","Debit Amount","COURSE-Training Course",CourseNum,"GL Posting Date",ReportDateYTD_LY,"Link=","Account Index Master","Account Index","=Account Index","ACTNUMBR_5",$D20)</t>
  </si>
  <si>
    <t>=NL("Sum","AATransactions","Credit Amount","Trx Dimension Code",CourseNum,"GL Posting Date",ReportDateM,"Link=","Account Index Master","Account Index","=Account Index","ACTNUMBR_5",D21)-NL("Sum","AATransactions","Debit Amount","Trx Dimension Code",CourseNum,"GL Posting Date",ReportDateM,"Link=","Account Index Master","Account Index","=Account Index","ACTNUMBR_5",D21)</t>
  </si>
  <si>
    <t>=NL("Sum","AATransactions","Credit Amount","Trx Dimension Code",CourseNum,"GL Posting Date",ReportDateYTD,"Link=","Account Index Master","Account Index","=Account Index","ACTNUMBR_5",$D21)-NL("Sum","AATransactions","Debit Amount","Trx Dimension Code",CourseNum,"GL Posting Date",ReportDateYTD,"Link=","Account Index Master","Account Index","=Account Index","ACTNUMBR_5",$D21)</t>
  </si>
  <si>
    <t>=NL("Sum","AAHistoryTransactions","Credit Amount","COURSE-Training Course",CourseNum,"GL Posting Date",ReportDateM_LY,"Link=","Account Index Master","Account Index","=Account Index","ACTNUMBR_5",$D21)-NL("Sum","AAHistoryTransactions","Debit Amount","COURSE-Training Course",CourseNum,"GL Posting Date",ReportDateM_LY,"Link=","Account Index Master","Account Index","=Account Index","ACTNUMBR_5",$D21)</t>
  </si>
  <si>
    <t>=NL("Sum","AAHistoryTransactions","Credit Amount","COURSE-Training Course",CourseNum,"GL Posting Date",ReportDateYTD_LY,"Link=","Account Index Master","Account Index","=Account Index","ACTNUMBR_5",$D21)-NL("Sum","AAHistoryTransactions","Debit Amount","COURSE-Training Course",CourseNum,"GL Posting Date",ReportDateYTD_LY,"Link=","Account Index Master","Account Index","=Account Index","ACTNUMBR_5",$D21)</t>
  </si>
  <si>
    <t>=NL("Sum","AATransactions","Credit Amount","Trx Dimension Code",CourseNum,"GL Posting Date",ReportDateM,"Link=","Account Index Master","Account Index","=Account Index","ACTNUMBR_5",D25)-NL("Sum","AATransactions","Debit Amount","Trx Dimension Code",CourseNum,"GL Posting Date",ReportDateM,"Link=","Account Index Master","Account Index","=Account Index","ACTNUMBR_5",D25)</t>
  </si>
  <si>
    <t>=NL("Sum","AATransactions","Credit Amount","Trx Dimension Code",CourseNum,"GL Posting Date",ReportDateYTD,"Link=","Account Index Master","Account Index","=Account Index","ACTNUMBR_5",$D25)-NL("Sum","AATransactions","Debit Amount","Trx Dimension Code",CourseNum,"GL Posting Date",ReportDateYTD,"Link=","Account Index Master","Account Index","=Account Index","ACTNUMBR_5",$D25)</t>
  </si>
  <si>
    <t>=NL("Sum","AAHistoryTransactions","Credit Amount","COURSE-Training Course",CourseNum,"GL Posting Date",ReportDateM_LY,"Link=","Account Index Master","Account Index","=Account Index","ACTNUMBR_5",$D25)-NL("Sum","AAHistoryTransactions","Debit Amount","COURSE-Training Course",CourseNum,"GL Posting Date",ReportDateM_LY,"Link=","Account Index Master","Account Index","=Account Index","ACTNUMBR_5",$D25)</t>
  </si>
  <si>
    <t>=NL("Sum","AAHistoryTransactions","Credit Amount","COURSE-Training Course",CourseNum,"GL Posting Date",ReportDateYTD_LY,"Link=","Account Index Master","Account Index","=Account Index","ACTNUMBR_5",$D25)-NL("Sum","AAHistoryTransactions","Debit Amount","COURSE-Training Course",CourseNum,"GL Posting Date",ReportDateYTD_LY,"Link=","Account Index Master","Account Index","=Account Index","ACTNUMBR_5",$D25)</t>
  </si>
  <si>
    <t>=NL("Sum","AATransactions","Credit Amount","Trx Dimension Code",CourseNum,"GL Posting Date",ReportDateM,"Link=","Account Index Master","Account Index","=Account Index","ACTNUMBR_5",D26)-NL("Sum","AATransactions","Debit Amount","Trx Dimension Code",CourseNum,"GL Posting Date",ReportDateM,"Link=","Account Index Master","Account Index","=Account Index","ACTNUMBR_5",D26)</t>
  </si>
  <si>
    <t>=NL("Sum","AATransactions","Credit Amount","Trx Dimension Code",CourseNum,"GL Posting Date",ReportDateYTD,"Link=","Account Index Master","Account Index","=Account Index","ACTNUMBR_5",$D26)-NL("Sum","AATransactions","Debit Amount","Trx Dimension Code",CourseNum,"GL Posting Date",ReportDateYTD,"Link=","Account Index Master","Account Index","=Account Index","ACTNUMBR_5",$D26)</t>
  </si>
  <si>
    <t>=NL("Sum","AAHistoryTransactions","Credit Amount","COURSE-Training Course",CourseNum,"GL Posting Date",ReportDateM_LY,"Link=","Account Index Master","Account Index","=Account Index","ACTNUMBR_5",$D26)-NL("Sum","AAHistoryTransactions","Debit Amount","COURSE-Training Course",CourseNum,"GL Posting Date",ReportDateM_LY,"Link=","Account Index Master","Account Index","=Account Index","ACTNUMBR_5",$D26)</t>
  </si>
  <si>
    <t>=NL("Sum","AAHistoryTransactions","Credit Amount","COURSE-Training Course",CourseNum,"GL Posting Date",ReportDateYTD_LY,"Link=","Account Index Master","Account Index","=Account Index","ACTNUMBR_5",$D26)-NL("Sum","AAHistoryTransactions","Debit Amount","COURSE-Training Course",CourseNum,"GL Posting Date",ReportDateYTD_LY,"Link=","Account Index Master","Account Index","=Account Index","ACTNUMBR_5",$D26)</t>
  </si>
  <si>
    <t>=NL("Sum","AATransactions","Credit Amount","Trx Dimension Code",CourseNum,"GL Posting Date",ReportDateM,"Link=","Account Index Master","Account Index","=Account Index","ACTNUMBR_5",D27)-NL("Sum","AATransactions","Debit Amount","Trx Dimension Code",CourseNum,"GL Posting Date",ReportDateM,"Link=","Account Index Master","Account Index","=Account Index","ACTNUMBR_5",D27)</t>
  </si>
  <si>
    <t>=NL("Sum","AATransactions","Credit Amount","Trx Dimension Code",CourseNum,"GL Posting Date",ReportDateYTD,"Link=","Account Index Master","Account Index","=Account Index","ACTNUMBR_5",$D27)-NL("Sum","AATransactions","Debit Amount","Trx Dimension Code",CourseNum,"GL Posting Date",ReportDateYTD,"Link=","Account Index Master","Account Index","=Account Index","ACTNUMBR_5",$D27)</t>
  </si>
  <si>
    <t>=NL("Sum","AAHistoryTransactions","Credit Amount","COURSE-Training Course",CourseNum,"GL Posting Date",ReportDateM_LY,"Link=","Account Index Master","Account Index","=Account Index","ACTNUMBR_5",$D27)-NL("Sum","AAHistoryTransactions","Debit Amount","COURSE-Training Course",CourseNum,"GL Posting Date",ReportDateM_LY,"Link=","Account Index Master","Account Index","=Account Index","ACTNUMBR_5",$D27)</t>
  </si>
  <si>
    <t>=NL("Sum","AAHistoryTransactions","Credit Amount","COURSE-Training Course",CourseNum,"GL Posting Date",ReportDateYTD_LY,"Link=","Account Index Master","Account Index","=Account Index","ACTNUMBR_5",$D27)-NL("Sum","AAHistoryTransactions","Debit Amount","COURSE-Training Course",CourseNum,"GL Posting Date",ReportDateYTD_LY,"Link=","Account Index Master","Account Index","=Account Index","ACTNUMBR_5",$D27)</t>
  </si>
  <si>
    <t>=NL("Sum","AATransactions","Credit Amount","Trx Dimension Code",CourseNum,"GL Posting Date",ReportDateM,"Link=","Account Index Master","Account Index","=Account Index","ACTNUMBR_5",D28)-NL("Sum","AATransactions","Debit Amount","Trx Dimension Code",CourseNum,"GL Posting Date",ReportDateM,"Link=","Account Index Master","Account Index","=Account Index","ACTNUMBR_5",D28)</t>
  </si>
  <si>
    <t>=NL("Sum","AATransactions","Credit Amount","Trx Dimension Code",CourseNum,"GL Posting Date",ReportDateYTD,"Link=","Account Index Master","Account Index","=Account Index","ACTNUMBR_5",$D28)-NL("Sum","AATransactions","Debit Amount","Trx Dimension Code",CourseNum,"GL Posting Date",ReportDateYTD,"Link=","Account Index Master","Account Index","=Account Index","ACTNUMBR_5",$D28)</t>
  </si>
  <si>
    <t>=NL("Sum","AAHistoryTransactions","Credit Amount","COURSE-Training Course",CourseNum,"GL Posting Date",ReportDateM_LY,"Link=","Account Index Master","Account Index","=Account Index","ACTNUMBR_5",$D28)-NL("Sum","AAHistoryTransactions","Debit Amount","COURSE-Training Course",CourseNum,"GL Posting Date",ReportDateM_LY,"Link=","Account Index Master","Account Index","=Account Index","ACTNUMBR_5",$D28)</t>
  </si>
  <si>
    <t>=NL("Sum","AAHistoryTransactions","Credit Amount","COURSE-Training Course",CourseNum,"GL Posting Date",ReportDateYTD_LY,"Link=","Account Index Master","Account Index","=Account Index","ACTNUMBR_5",$D28)-NL("Sum","AAHistoryTransactions","Debit Amount","COURSE-Training Course",CourseNum,"GL Posting Date",ReportDateYTD_LY,"Link=","Account Index Master","Account Index","=Account Index","ACTNUMBR_5",$D28)</t>
  </si>
  <si>
    <t>=NL("Sum","AATransactions","Credit Amount","Trx Dimension Code",CourseNum,"GL Posting Date",ReportDateM,"Link=","Account Index Master","Account Index","=Account Index","ACTNUMBR_5",D32)-NL("Sum","AATransactions","Debit Amount","Trx Dimension Code",CourseNum,"GL Posting Date",ReportDateM,"Link=","Account Index Master","Account Index","=Account Index","ACTNUMBR_5",D32)</t>
  </si>
  <si>
    <t>=NL("Sum","AATransactions","Credit Amount","Trx Dimension Code",CourseNum,"GL Posting Date",ReportDateYTD,"Link=","Account Index Master","Account Index","=Account Index","ACTNUMBR_5",$D32)-NL("Sum","AATransactions","Debit Amount","Trx Dimension Code",CourseNum,"GL Posting Date",ReportDateYTD,"Link=","Account Index Master","Account Index","=Account Index","ACTNUMBR_5",$D32)</t>
  </si>
  <si>
    <t>=NL("Sum","AAHistoryTransactions","Credit Amount","COURSE-Training Course",CourseNum,"GL Posting Date",ReportDateM_LY,"Link=","Account Index Master","Account Index","=Account Index","ACTNUMBR_5",$D32)-NL("Sum","AAHistoryTransactions","Debit Amount","COURSE-Training Course",CourseNum,"GL Posting Date",ReportDateM_LY,"Link=","Account Index Master","Account Index","=Account Index","ACTNUMBR_5",$D32)</t>
  </si>
  <si>
    <t>=NL("Sum","AAHistoryTransactions","Credit Amount","COURSE-Training Course",CourseNum,"GL Posting Date",ReportDateYTD_LY,"Link=","Account Index Master","Account Index","=Account Index","ACTNUMBR_5",$D32)-NL("Sum","AAHistoryTransactions","Debit Amount","COURSE-Training Course",CourseNum,"GL Posting Date",ReportDateYTD_LY,"Link=","Account Index Master","Account Index","=Account Index","ACTNUMBR_5",$D32)</t>
  </si>
  <si>
    <t>=NL("Sum","AATransactions","Credit Amount","Trx Dimension Code",CourseNum,"GL Posting Date",ReportDateM,"Link=","Account Index Master","Account Index","=Account Index","ACTNUMBR_5",D33)-NL("Sum","AATransactions","Debit Amount","Trx Dimension Code",CourseNum,"GL Posting Date",ReportDateM,"Link=","Account Index Master","Account Index","=Account Index","ACTNUMBR_5",D33)</t>
  </si>
  <si>
    <t>=NL("Sum","AATransactions","Credit Amount","Trx Dimension Code",CourseNum,"GL Posting Date",ReportDateYTD,"Link=","Account Index Master","Account Index","=Account Index","ACTNUMBR_5",$D33)-NL("Sum","AATransactions","Debit Amount","Trx Dimension Code",CourseNum,"GL Posting Date",ReportDateYTD,"Link=","Account Index Master","Account Index","=Account Index","ACTNUMBR_5",$D33)</t>
  </si>
  <si>
    <t>=NL("Sum","AAHistoryTransactions","Credit Amount","COURSE-Training Course",CourseNum,"GL Posting Date",ReportDateM_LY,"Link=","Account Index Master","Account Index","=Account Index","ACTNUMBR_5",$D33)-NL("Sum","AAHistoryTransactions","Debit Amount","COURSE-Training Course",CourseNum,"GL Posting Date",ReportDateM_LY,"Link=","Account Index Master","Account Index","=Account Index","ACTNUMBR_5",$D33)</t>
  </si>
  <si>
    <t>=NL("Sum","AAHistoryTransactions","Credit Amount","COURSE-Training Course",CourseNum,"GL Posting Date",ReportDateYTD_LY,"Link=","Account Index Master","Account Index","=Account Index","ACTNUMBR_5",$D33)-NL("Sum","AAHistoryTransactions","Debit Amount","COURSE-Training Course",CourseNum,"GL Posting Date",ReportDateYTD_LY,"Link=","Account Index Master","Account Index","=Account Index","ACTNUMBR_5",$D33)</t>
  </si>
  <si>
    <t>=-NL("Sum","AATransactions","Credit Amount","Trx Dimension Code",CourseNum,"GL Posting Date",ReportDateM,"Link=","Account Index Master","Account Index","=Account Index","ACTNUMBR_5",D39)+NL("Sum","AATransactions","Debit Amount","Trx Dimension Code",CourseNum,"GL Posting Date",ReportDateM,"Link=","Account Index Master","Account Index","=Account Index","ACTNUMBR_5",D39)</t>
  </si>
  <si>
    <t>=-NL("Sum","AATransactions","Credit Amount","Trx Dimension Code",CourseNum,"GL Posting Date",ReportDateYTD,"Link=","Account Index Master","Account Index","=Account Index","ACTNUMBR_5",$D39)+NL("Sum","AATransactions","Debit Amount","Trx Dimension Code",CourseNum,"GL Posting Date",ReportDateYTD,"Link=","Account Index Master","Account Index","=Account Index","ACTNUMBR_5",$D39)</t>
  </si>
  <si>
    <t>=-NL("Sum","AAHistoryTransactions","Credit Amount","COURSE-Training Course",CourseNum,"GL Posting Date",ReportDateM_LY,"Link=","Account Index Master","Account Index","=Account Index","ACTNUMBR_5",$D39)+NL("Sum","AAHistoryTransactions","Debit Amount","COURSE-Training Course",CourseNum,"GL Posting Date",ReportDateM_LY,"Link=","Account Index Master","Account Index","=Account Index","ACTNUMBR_5",$D39)</t>
  </si>
  <si>
    <t>=-NL("Sum","AAHistoryTransactions","Credit Amount","COURSE-Training Course",CourseNum,"GL Posting Date",ReportDateYTD_LY,"Link=","Account Index Master","Account Index","=Account Index","ACTNUMBR_5",$D39)+NL("Sum","AAHistoryTransactions","Debit Amount","COURSE-Training Course",CourseNum,"GL Posting Date",ReportDateYTD_LY,"Link=","Account Index Master","Account Index","=Account Index","ACTNUMBR_5",$D39)</t>
  </si>
  <si>
    <t>=-NL("Sum","AATransactions","Credit Amount","Trx Dimension Code",CourseNum,"GL Posting Date",ReportDateM,"Link=","Account Index Master","Account Index","=Account Index","ACTNUMBR_5",D40)+NL("Sum","AATransactions","Debit Amount","Trx Dimension Code",CourseNum,"GL Posting Date",ReportDateM,"Link=","Account Index Master","Account Index","=Account Index","ACTNUMBR_5",D40)</t>
  </si>
  <si>
    <t>=-NL("Sum","AATransactions","Credit Amount","Trx Dimension Code",CourseNum,"GL Posting Date",ReportDateYTD,"Link=","Account Index Master","Account Index","=Account Index","ACTNUMBR_5",$D40)+NL("Sum","AATransactions","Debit Amount","Trx Dimension Code",CourseNum,"GL Posting Date",ReportDateYTD,"Link=","Account Index Master","Account Index","=Account Index","ACTNUMBR_5",$D40)</t>
  </si>
  <si>
    <t>=-NL("Sum","AAHistoryTransactions","Credit Amount","COURSE-Training Course",CourseNum,"GL Posting Date",ReportDateM_LY,"Link=","Account Index Master","Account Index","=Account Index","ACTNUMBR_5",$D40)+NL("Sum","AAHistoryTransactions","Debit Amount","COURSE-Training Course",CourseNum,"GL Posting Date",ReportDateM_LY,"Link=","Account Index Master","Account Index","=Account Index","ACTNUMBR_5",$D40)</t>
  </si>
  <si>
    <t>=-NL("Sum","AAHistoryTransactions","Credit Amount","COURSE-Training Course",CourseNum,"GL Posting Date",ReportDateYTD_LY,"Link=","Account Index Master","Account Index","=Account Index","ACTNUMBR_5",$D40)+NL("Sum","AAHistoryTransactions","Debit Amount","COURSE-Training Course",CourseNum,"GL Posting Date",ReportDateYTD_LY,"Link=","Account Index Master","Account Index","=Account Index","ACTNUMBR_5",$D40)</t>
  </si>
  <si>
    <t>=-NL("Sum","AATransactions","Credit Amount","Trx Dimension Code",CourseNum,"GL Posting Date",ReportDateM,"Link=","Account Index Master","Account Index","=Account Index","ACTNUMBR_5",D41)+NL("Sum","AATransactions","Debit Amount","Trx Dimension Code",CourseNum,"GL Posting Date",ReportDateM,"Link=","Account Index Master","Account Index","=Account Index","ACTNUMBR_5",D41)</t>
  </si>
  <si>
    <t>=-NL("Sum","AATransactions","Credit Amount","Trx Dimension Code",CourseNum,"GL Posting Date",ReportDateYTD,"Link=","Account Index Master","Account Index","=Account Index","ACTNUMBR_5",$D41)+NL("Sum","AATransactions","Debit Amount","Trx Dimension Code",CourseNum,"GL Posting Date",ReportDateYTD,"Link=","Account Index Master","Account Index","=Account Index","ACTNUMBR_5",$D41)</t>
  </si>
  <si>
    <t>=-NL("Sum","AAHistoryTransactions","Credit Amount","COURSE-Training Course",CourseNum,"GL Posting Date",ReportDateM_LY,"Link=","Account Index Master","Account Index","=Account Index","ACTNUMBR_5",$D41)+NL("Sum","AAHistoryTransactions","Debit Amount","COURSE-Training Course",CourseNum,"GL Posting Date",ReportDateM_LY,"Link=","Account Index Master","Account Index","=Account Index","ACTNUMBR_5",$D41)</t>
  </si>
  <si>
    <t>=-NL("Sum","AAHistoryTransactions","Credit Amount","COURSE-Training Course",CourseNum,"GL Posting Date",ReportDateYTD_LY,"Link=","Account Index Master","Account Index","=Account Index","ACTNUMBR_5",$D41)+NL("Sum","AAHistoryTransactions","Debit Amount","COURSE-Training Course",CourseNum,"GL Posting Date",ReportDateYTD_LY,"Link=","Account Index Master","Account Index","=Account Index","ACTNUMBR_5",$D41)</t>
  </si>
  <si>
    <t>=-NL("Sum","AATransactions","Credit Amount","Trx Dimension Code",CourseNum,"GL Posting Date",ReportDateM,"Link=","Account Index Master","Account Index","=Account Index","ACTNUMBR_5",D42)+NL("Sum","AATransactions","Debit Amount","Trx Dimension Code",CourseNum,"GL Posting Date",ReportDateM,"Link=","Account Index Master","Account Index","=Account Index","ACTNUMBR_5",D42)</t>
  </si>
  <si>
    <t>=-NL("Sum","AATransactions","Credit Amount","Trx Dimension Code",CourseNum,"GL Posting Date",ReportDateYTD,"Link=","Account Index Master","Account Index","=Account Index","ACTNUMBR_5",$D42)+NL("Sum","AATransactions","Debit Amount","Trx Dimension Code",CourseNum,"GL Posting Date",ReportDateYTD,"Link=","Account Index Master","Account Index","=Account Index","ACTNUMBR_5",$D42)</t>
  </si>
  <si>
    <t>=-NL("Sum","AAHistoryTransactions","Credit Amount","COURSE-Training Course",CourseNum,"GL Posting Date",ReportDateM_LY,"Link=","Account Index Master","Account Index","=Account Index","ACTNUMBR_5",$D42)+NL("Sum","AAHistoryTransactions","Debit Amount","COURSE-Training Course",CourseNum,"GL Posting Date",ReportDateM_LY,"Link=","Account Index Master","Account Index","=Account Index","ACTNUMBR_5",$D42)</t>
  </si>
  <si>
    <t>=-NL("Sum","AAHistoryTransactions","Credit Amount","COURSE-Training Course",CourseNum,"GL Posting Date",ReportDateYTD_LY,"Link=","Account Index Master","Account Index","=Account Index","ACTNUMBR_5",$D42)+NL("Sum","AAHistoryTransactions","Debit Amount","COURSE-Training Course",CourseNum,"GL Posting Date",ReportDateYTD_LY,"Link=","Account Index Master","Account Index","=Account Index","ACTNUMBR_5",$D42)</t>
  </si>
  <si>
    <t>=-NL("Sum","AATransactions","Credit Amount","Trx Dimension Code",CourseNum,"GL Posting Date",ReportDateM,"Link=","Account Index Master","Account Index","=Account Index","ACTNUMBR_5",D46)+NL("Sum","AATransactions","Debit Amount","Trx Dimension Code",CourseNum,"GL Posting Date",ReportDateM,"Link=","Account Index Master","Account Index","=Account Index","ACTNUMBR_5",D46)</t>
  </si>
  <si>
    <t>=-NL("Sum","AATransactions","Credit Amount","Trx Dimension Code",CourseNum,"GL Posting Date",ReportDateYTD,"Link=","Account Index Master","Account Index","=Account Index","ACTNUMBR_5",$D46)+NL("Sum","AATransactions","Debit Amount","Trx Dimension Code",CourseNum,"GL Posting Date",ReportDateYTD,"Link=","Account Index Master","Account Index","=Account Index","ACTNUMBR_5",$D46)</t>
  </si>
  <si>
    <t>=-NL("Sum","AAHistoryTransactions","Credit Amount","COURSE-Training Course",CourseNum,"GL Posting Date",ReportDateM_LY,"Link=","Account Index Master","Account Index","=Account Index","ACTNUMBR_5",$D46)+NL("Sum","AAHistoryTransactions","Debit Amount","COURSE-Training Course",CourseNum,"GL Posting Date",ReportDateM_LY,"Link=","Account Index Master","Account Index","=Account Index","ACTNUMBR_5",$D46)</t>
  </si>
  <si>
    <t>=-NL("Sum","AAHistoryTransactions","Credit Amount","COURSE-Training Course",CourseNum,"GL Posting Date",ReportDateYTD_LY,"Link=","Account Index Master","Account Index","=Account Index","ACTNUMBR_5",$D46)+NL("Sum","AAHistoryTransactions","Debit Amount","COURSE-Training Course",CourseNum,"GL Posting Date",ReportDateYTD_LY,"Link=","Account Index Master","Account Index","=Account Index","ACTNUMBR_5",$D46)</t>
  </si>
  <si>
    <t>=-NL("Sum","AATransactions","Credit Amount","Trx Dimension Code",CourseNum,"GL Posting Date",ReportDateM,"Link=","Account Index Master","Account Index","=Account Index","ACTNUMBR_5",D47)+NL("Sum","AATransactions","Debit Amount","Trx Dimension Code",CourseNum,"GL Posting Date",ReportDateM,"Link=","Account Index Master","Account Index","=Account Index","ACTNUMBR_5",D47)</t>
  </si>
  <si>
    <t>=-NL("Sum","AATransactions","Credit Amount","Trx Dimension Code",CourseNum,"GL Posting Date",ReportDateYTD,"Link=","Account Index Master","Account Index","=Account Index","ACTNUMBR_5",$D47)+NL("Sum","AATransactions","Debit Amount","Trx Dimension Code",CourseNum,"GL Posting Date",ReportDateYTD,"Link=","Account Index Master","Account Index","=Account Index","ACTNUMBR_5",$D47)</t>
  </si>
  <si>
    <t>=-NL("Sum","AAHistoryTransactions","Credit Amount","COURSE-Training Course",CourseNum,"GL Posting Date",ReportDateM_LY,"Link=","Account Index Master","Account Index","=Account Index","ACTNUMBR_5",$D47)+NL("Sum","AAHistoryTransactions","Debit Amount","COURSE-Training Course",CourseNum,"GL Posting Date",ReportDateM_LY,"Link=","Account Index Master","Account Index","=Account Index","ACTNUMBR_5",$D47)</t>
  </si>
  <si>
    <t>=-NL("Sum","AAHistoryTransactions","Credit Amount","COURSE-Training Course",CourseNum,"GL Posting Date",ReportDateYTD_LY,"Link=","Account Index Master","Account Index","=Account Index","ACTNUMBR_5",$D47)+NL("Sum","AAHistoryTransactions","Debit Amount","COURSE-Training Course",CourseNum,"GL Posting Date",ReportDateYTD_LY,"Link=","Account Index Master","Account Index","=Account Index","ACTNUMBR_5",$D47)</t>
  </si>
  <si>
    <t>=-NL("Sum","AATransactions","Credit Amount","Trx Dimension Code",CourseNum,"GL Posting Date",ReportDateM,"Link=","Account Index Master","Account Index","=Account Index","ACTNUMBR_5",D48)+NL("Sum","AATransactions","Debit Amount","Trx Dimension Code",CourseNum,"GL Posting Date",ReportDateM,"Link=","Account Index Master","Account Index","=Account Index","ACTNUMBR_5",D48)</t>
  </si>
  <si>
    <t>=-NL("Sum","AATransactions","Credit Amount","Trx Dimension Code",CourseNum,"GL Posting Date",ReportDateYTD,"Link=","Account Index Master","Account Index","=Account Index","ACTNUMBR_5",$D48)+NL("Sum","AATransactions","Debit Amount","Trx Dimension Code",CourseNum,"GL Posting Date",ReportDateYTD,"Link=","Account Index Master","Account Index","=Account Index","ACTNUMBR_5",$D48)</t>
  </si>
  <si>
    <t>=-NL("Sum","AAHistoryTransactions","Credit Amount","COURSE-Training Course",CourseNum,"GL Posting Date",ReportDateM_LY,"Link=","Account Index Master","Account Index","=Account Index","ACTNUMBR_5",$D48)+NL("Sum","AAHistoryTransactions","Debit Amount","COURSE-Training Course",CourseNum,"GL Posting Date",ReportDateM_LY,"Link=","Account Index Master","Account Index","=Account Index","ACTNUMBR_5",$D48)</t>
  </si>
  <si>
    <t>=-NL("Sum","AAHistoryTransactions","Credit Amount","COURSE-Training Course",CourseNum,"GL Posting Date",ReportDateYTD_LY,"Link=","Account Index Master","Account Index","=Account Index","ACTNUMBR_5",$D48)+NL("Sum","AAHistoryTransactions","Debit Amount","COURSE-Training Course",CourseNum,"GL Posting Date",ReportDateYTD_LY,"Link=","Account Index Master","Account Index","=Account Index","ACTNUMBR_5",$D48)</t>
  </si>
  <si>
    <t>=-NL("Sum","AATransactions","Credit Amount","Trx Dimension Code",CourseNum,"GL Posting Date",ReportDateM,"Link=","Account Index Master","Account Index","=Account Index","ACTNUMBR_5",D49)+NL("Sum","AATransactions","Debit Amount","Trx Dimension Code",CourseNum,"GL Posting Date",ReportDateM,"Link=","Account Index Master","Account Index","=Account Index","ACTNUMBR_5",D49)</t>
  </si>
  <si>
    <t>=-NL("Sum","AATransactions","Credit Amount","Trx Dimension Code",CourseNum,"GL Posting Date",ReportDateYTD,"Link=","Account Index Master","Account Index","=Account Index","ACTNUMBR_5",$D49)+NL("Sum","AATransactions","Debit Amount","Trx Dimension Code",CourseNum,"GL Posting Date",ReportDateYTD,"Link=","Account Index Master","Account Index","=Account Index","ACTNUMBR_5",$D49)</t>
  </si>
  <si>
    <t>=-NL("Sum","AAHistoryTransactions","Credit Amount","COURSE-Training Course",CourseNum,"GL Posting Date",ReportDateM_LY,"Link=","Account Index Master","Account Index","=Account Index","ACTNUMBR_5",$D49)+NL("Sum","AAHistoryTransactions","Debit Amount","COURSE-Training Course",CourseNum,"GL Posting Date",ReportDateM_LY,"Link=","Account Index Master","Account Index","=Account Index","ACTNUMBR_5",$D49)</t>
  </si>
  <si>
    <t>=-NL("Sum","AAHistoryTransactions","Credit Amount","COURSE-Training Course",CourseNum,"GL Posting Date",ReportDateYTD_LY,"Link=","Account Index Master","Account Index","=Account Index","ACTNUMBR_5",$D49)+NL("Sum","AAHistoryTransactions","Debit Amount","COURSE-Training Course",CourseNum,"GL Posting Date",ReportDateYTD_LY,"Link=","Account Index Master","Account Index","=Account Index","ACTNUMBR_5",$D49)</t>
  </si>
  <si>
    <t>=-NL("Sum","AATransactions","Credit Amount","Trx Dimension Code",CourseNum,"GL Posting Date",ReportDateM,"Link=","Account Index Master","Account Index","=Account Index","ACTNUMBR_5",D50)+NL("Sum","AATransactions","Debit Amount","Trx Dimension Code",CourseNum,"GL Posting Date",ReportDateM,"Link=","Account Index Master","Account Index","=Account Index","ACTNUMBR_5",D50)</t>
  </si>
  <si>
    <t>=-NL("Sum","AATransactions","Credit Amount","Trx Dimension Code",CourseNum,"GL Posting Date",ReportDateYTD,"Link=","Account Index Master","Account Index","=Account Index","ACTNUMBR_5",$D50)+NL("Sum","AATransactions","Debit Amount","Trx Dimension Code",CourseNum,"GL Posting Date",ReportDateYTD,"Link=","Account Index Master","Account Index","=Account Index","ACTNUMBR_5",$D50)</t>
  </si>
  <si>
    <t>=-NL("Sum","AAHistoryTransactions","Credit Amount","COURSE-Training Course",CourseNum,"GL Posting Date",ReportDateM_LY,"Link=","Account Index Master","Account Index","=Account Index","ACTNUMBR_5",$D50)+NL("Sum","AAHistoryTransactions","Debit Amount","COURSE-Training Course",CourseNum,"GL Posting Date",ReportDateM_LY,"Link=","Account Index Master","Account Index","=Account Index","ACTNUMBR_5",$D50)</t>
  </si>
  <si>
    <t>=-NL("Sum","AAHistoryTransactions","Credit Amount","COURSE-Training Course",CourseNum,"GL Posting Date",ReportDateYTD_LY,"Link=","Account Index Master","Account Index","=Account Index","ACTNUMBR_5",$D50)+NL("Sum","AAHistoryTransactions","Debit Amount","COURSE-Training Course",CourseNum,"GL Posting Date",ReportDateYTD_LY,"Link=","Account Index Master","Account Index","=Account Index","ACTNUMBR_5",$D50)</t>
  </si>
  <si>
    <t>=-NL("Sum","AATransactions","Credit Amount","Trx Dimension Code",CourseNum,"GL Posting Date",ReportDateM,"Link=","Account Index Master","Account Index","=Account Index","ACTNUMBR_5",D54)+NL("Sum","AATransactions","Debit Amount","Trx Dimension Code",CourseNum,"GL Posting Date",ReportDateM,"Link=","Account Index Master","Account Index","=Account Index","ACTNUMBR_5",D54)</t>
  </si>
  <si>
    <t>=-NL("Sum","AATransactions","Credit Amount","Trx Dimension Code",CourseNum,"GL Posting Date",ReportDateYTD,"Link=","Account Index Master","Account Index","=Account Index","ACTNUMBR_5",$D54)+NL("Sum","AATransactions","Debit Amount","Trx Dimension Code",CourseNum,"GL Posting Date",ReportDateYTD,"Link=","Account Index Master","Account Index","=Account Index","ACTNUMBR_5",$D54)</t>
  </si>
  <si>
    <t>=-NL("Sum","AAHistoryTransactions","Credit Amount","COURSE-Training Course",CourseNum,"GL Posting Date",ReportDateM_LY,"Link=","Account Index Master","Account Index","=Account Index","ACTNUMBR_5",$D54)+NL("Sum","AAHistoryTransactions","Debit Amount","COURSE-Training Course",CourseNum,"GL Posting Date",ReportDateM_LY,"Link=","Account Index Master","Account Index","=Account Index","ACTNUMBR_5",$D54)</t>
  </si>
  <si>
    <t>=-NL("Sum","AAHistoryTransactions","Credit Amount","COURSE-Training Course",CourseNum,"GL Posting Date",ReportDateYTD_LY,"Link=","Account Index Master","Account Index","=Account Index","ACTNUMBR_5",$D54)+NL("Sum","AAHistoryTransactions","Debit Amount","COURSE-Training Course",CourseNum,"GL Posting Date",ReportDateYTD_LY,"Link=","Account Index Master","Account Index","=Account Index","ACTNUMBR_5",$D54)</t>
  </si>
  <si>
    <t>=-NL("Sum","AATransactions","Credit Amount","Trx Dimension Code",CourseNum,"GL Posting Date",ReportDateM,"Link=","Account Index Master","Account Index","=Account Index","ACTNUMBR_5",D55)+NL("Sum","AATransactions","Debit Amount","Trx Dimension Code",CourseNum,"GL Posting Date",ReportDateM,"Link=","Account Index Master","Account Index","=Account Index","ACTNUMBR_5",D55)</t>
  </si>
  <si>
    <t>=-NL("Sum","AATransactions","Credit Amount","Trx Dimension Code",CourseNum,"GL Posting Date",ReportDateYTD,"Link=","Account Index Master","Account Index","=Account Index","ACTNUMBR_5",$D55)+NL("Sum","AATransactions","Debit Amount","Trx Dimension Code",CourseNum,"GL Posting Date",ReportDateYTD,"Link=","Account Index Master","Account Index","=Account Index","ACTNUMBR_5",$D55)</t>
  </si>
  <si>
    <t>=-NL("Sum","AAHistoryTransactions","Credit Amount","COURSE-Training Course",CourseNum,"GL Posting Date",ReportDateM_LY,"Link=","Account Index Master","Account Index","=Account Index","ACTNUMBR_5",$D55)+NL("Sum","AAHistoryTransactions","Debit Amount","COURSE-Training Course",CourseNum,"GL Posting Date",ReportDateM_LY,"Link=","Account Index Master","Account Index","=Account Index","ACTNUMBR_5",$D55)</t>
  </si>
  <si>
    <t>=-NL("Sum","AAHistoryTransactions","Credit Amount","COURSE-Training Course",CourseNum,"GL Posting Date",ReportDateYTD_LY,"Link=","Account Index Master","Account Index","=Account Index","ACTNUMBR_5",$D55)+NL("Sum","AAHistoryTransactions","Debit Amount","COURSE-Training Course",CourseNum,"GL Posting Date",ReportDateYTD_LY,"Link=","Account Index Master","Account Index","=Account Index","ACTNUMBR_5",$D55)</t>
  </si>
  <si>
    <t>=-NL("Sum","AATransactions","Credit Amount","Trx Dimension Code",CourseNum,"GL Posting Date",ReportDateM,"Link=","Account Index Master","Account Index","=Account Index","ACTNUMBR_5",D56)+NL("Sum","AATransactions","Debit Amount","Trx Dimension Code",CourseNum,"GL Posting Date",ReportDateM,"Link=","Account Index Master","Account Index","=Account Index","ACTNUMBR_5",D56)</t>
  </si>
  <si>
    <t>=-NL("Sum","AATransactions","Credit Amount","Trx Dimension Code",CourseNum,"GL Posting Date",ReportDateYTD,"Link=","Account Index Master","Account Index","=Account Index","ACTNUMBR_5",$D56)+NL("Sum","AATransactions","Debit Amount","Trx Dimension Code",CourseNum,"GL Posting Date",ReportDateYTD,"Link=","Account Index Master","Account Index","=Account Index","ACTNUMBR_5",$D56)</t>
  </si>
  <si>
    <t>=-NL("Sum","AAHistoryTransactions","Credit Amount","COURSE-Training Course",CourseNum,"GL Posting Date",ReportDateM_LY,"Link=","Account Index Master","Account Index","=Account Index","ACTNUMBR_5",$D56)+NL("Sum","AAHistoryTransactions","Debit Amount","COURSE-Training Course",CourseNum,"GL Posting Date",ReportDateM_LY,"Link=","Account Index Master","Account Index","=Account Index","ACTNUMBR_5",$D56)</t>
  </si>
  <si>
    <t>=-NL("Sum","AAHistoryTransactions","Credit Amount","COURSE-Training Course",CourseNum,"GL Posting Date",ReportDateYTD_LY,"Link=","Account Index Master","Account Index","=Account Index","ACTNUMBR_5",$D56)+NL("Sum","AAHistoryTransactions","Debit Amount","COURSE-Training Course",CourseNum,"GL Posting Date",ReportDateYTD_LY,"Link=","Account Index Master","Account Index","=Account Index","ACTNUMBR_5",$D56)</t>
  </si>
  <si>
    <t>=-NL("Sum","AATransactions","Credit Amount","Trx Dimension Code",CourseNum,"GL Posting Date",ReportDateM,"Link=","Account Index Master","Account Index","=Account Index","ACTNUMBR_5",D57)+NL("Sum","AATransactions","Debit Amount","Trx Dimension Code",CourseNum,"GL Posting Date",ReportDateM,"Link=","Account Index Master","Account Index","=Account Index","ACTNUMBR_5",D57)</t>
  </si>
  <si>
    <t>=-NL("Sum","AATransactions","Credit Amount","Trx Dimension Code",CourseNum,"GL Posting Date",ReportDateYTD,"Link=","Account Index Master","Account Index","=Account Index","ACTNUMBR_5",$D57)+NL("Sum","AATransactions","Debit Amount","Trx Dimension Code",CourseNum,"GL Posting Date",ReportDateYTD,"Link=","Account Index Master","Account Index","=Account Index","ACTNUMBR_5",$D57)</t>
  </si>
  <si>
    <t>=-NL("Sum","AAHistoryTransactions","Credit Amount","COURSE-Training Course",CourseNum,"GL Posting Date",ReportDateM_LY,"Link=","Account Index Master","Account Index","=Account Index","ACTNUMBR_5",$D57)+NL("Sum","AAHistoryTransactions","Debit Amount","COURSE-Training Course",CourseNum,"GL Posting Date",ReportDateM_LY,"Link=","Account Index Master","Account Index","=Account Index","ACTNUMBR_5",$D57)</t>
  </si>
  <si>
    <t>=-NL("Sum","AAHistoryTransactions","Credit Amount","COURSE-Training Course",CourseNum,"GL Posting Date",ReportDateYTD_LY,"Link=","Account Index Master","Account Index","=Account Index","ACTNUMBR_5",$D57)+NL("Sum","AAHistoryTransactions","Debit Amount","COURSE-Training Course",CourseNum,"GL Posting Date",ReportDateYTD_LY,"Link=","Account Index Master","Account Index","=Account Index","ACTNUMBR_5",$D57)</t>
  </si>
  <si>
    <t>=-NL("Sum","AATransactions","Credit Amount","Trx Dimension Code",CourseNum,"GL Posting Date",ReportDateM,"Link=","Account Index Master","Account Index","=Account Index","ACTNUMBR_5",D58)+NL("Sum","AATransactions","Debit Amount","Trx Dimension Code",CourseNum,"GL Posting Date",ReportDateM,"Link=","Account Index Master","Account Index","=Account Index","ACTNUMBR_5",D58)</t>
  </si>
  <si>
    <t>=-NL("Sum","AATransactions","Credit Amount","Trx Dimension Code",CourseNum,"GL Posting Date",ReportDateYTD,"Link=","Account Index Master","Account Index","=Account Index","ACTNUMBR_5",$D58)+NL("Sum","AATransactions","Debit Amount","Trx Dimension Code",CourseNum,"GL Posting Date",ReportDateYTD,"Link=","Account Index Master","Account Index","=Account Index","ACTNUMBR_5",$D58)</t>
  </si>
  <si>
    <t>=-NL("Sum","AAHistoryTransactions","Credit Amount","COURSE-Training Course",CourseNum,"GL Posting Date",ReportDateM_LY,"Link=","Account Index Master","Account Index","=Account Index","ACTNUMBR_5",$D58)+NL("Sum","AAHistoryTransactions","Debit Amount","COURSE-Training Course",CourseNum,"GL Posting Date",ReportDateM_LY,"Link=","Account Index Master","Account Index","=Account Index","ACTNUMBR_5",$D58)</t>
  </si>
  <si>
    <t>=-NL("Sum","AAHistoryTransactions","Credit Amount","COURSE-Training Course",CourseNum,"GL Posting Date",ReportDateYTD_LY,"Link=","Account Index Master","Account Index","=Account Index","ACTNUMBR_5",$D58)+NL("Sum","AAHistoryTransactions","Debit Amount","COURSE-Training Course",CourseNum,"GL Posting Date",ReportDateYTD_LY,"Link=","Account Index Master","Account Index","=Account Index","ACTNUMBR_5",$D58)</t>
  </si>
  <si>
    <t>=-NL("Sum","AATransactions","Credit Amount","Trx Dimension Code",CourseNum,"GL Posting Date",ReportDateM,"Link=","Account Index Master","Account Index","=Account Index","ACTNUMBR_5",D59)+NL("Sum","AATransactions","Debit Amount","Trx Dimension Code",CourseNum,"GL Posting Date",ReportDateM,"Link=","Account Index Master","Account Index","=Account Index","ACTNUMBR_5",D59)</t>
  </si>
  <si>
    <t>=-NL("Sum","AATransactions","Credit Amount","Trx Dimension Code",CourseNum,"GL Posting Date",ReportDateYTD,"Link=","Account Index Master","Account Index","=Account Index","ACTNUMBR_5",$D59)+NL("Sum","AATransactions","Debit Amount","Trx Dimension Code",CourseNum,"GL Posting Date",ReportDateYTD,"Link=","Account Index Master","Account Index","=Account Index","ACTNUMBR_5",$D59)</t>
  </si>
  <si>
    <t>=-NL("Sum","AAHistoryTransactions","Credit Amount","COURSE-Training Course",CourseNum,"GL Posting Date",ReportDateM_LY,"Link=","Account Index Master","Account Index","=Account Index","ACTNUMBR_5",$D59)+NL("Sum","AAHistoryTransactions","Debit Amount","COURSE-Training Course",CourseNum,"GL Posting Date",ReportDateM_LY,"Link=","Account Index Master","Account Index","=Account Index","ACTNUMBR_5",$D59)</t>
  </si>
  <si>
    <t>=-NL("Sum","AAHistoryTransactions","Credit Amount","COURSE-Training Course",CourseNum,"GL Posting Date",ReportDateYTD_LY,"Link=","Account Index Master","Account Index","=Account Index","ACTNUMBR_5",$D59)+NL("Sum","AAHistoryTransactions","Debit Amount","COURSE-Training Course",CourseNum,"GL Posting Date",ReportDateYTD_LY,"Link=","Account Index Master","Account Index","=Account Index","ACTNUMBR_5",$D59)</t>
  </si>
  <si>
    <t>=-NL("Sum","AATransactions","Credit Amount","Trx Dimension Code",CourseNum,"GL Posting Date",ReportDateM,"Link=","Account Index Master","Account Index","=Account Index","ACTNUMBR_5",D63)+NL("Sum","AATransactions","Debit Amount","Trx Dimension Code",CourseNum,"GL Posting Date",ReportDateM,"Link=","Account Index Master","Account Index","=Account Index","ACTNUMBR_5",D63)</t>
  </si>
  <si>
    <t>=-NL("Sum","AATransactions","Credit Amount","Trx Dimension Code",CourseNum,"GL Posting Date",ReportDateYTD,"Link=","Account Index Master","Account Index","=Account Index","ACTNUMBR_5",$D63)+NL("Sum","AATransactions","Debit Amount","Trx Dimension Code",CourseNum,"GL Posting Date",ReportDateYTD,"Link=","Account Index Master","Account Index","=Account Index","ACTNUMBR_5",$D63)</t>
  </si>
  <si>
    <t>=-NL("Sum","AAHistoryTransactions","Credit Amount","COURSE-Training Course",CourseNum,"GL Posting Date",ReportDateM_LY,"Link=","Account Index Master","Account Index","=Account Index","ACTNUMBR_5",$D63)+NL("Sum","AAHistoryTransactions","Debit Amount","COURSE-Training Course",CourseNum,"GL Posting Date",ReportDateM_LY,"Link=","Account Index Master","Account Index","=Account Index","ACTNUMBR_5",$D63)</t>
  </si>
  <si>
    <t>=-NL("Sum","AAHistoryTransactions","Credit Amount","COURSE-Training Course",CourseNum,"GL Posting Date",ReportDateYTD_LY,"Link=","Account Index Master","Account Index","=Account Index","ACTNUMBR_5",$D63)+NL("Sum","AAHistoryTransactions","Debit Amount","COURSE-Training Course",CourseNum,"GL Posting Date",ReportDateYTD_LY,"Link=","Account Index Master","Account Index","=Account Index","ACTNUMBR_5",$D63)</t>
  </si>
  <si>
    <t>=-NL("Sum","AATransactions","Credit Amount","Trx Dimension Code",CourseNum,"GL Posting Date",ReportDateM,"Link=","Account Index Master","Account Index","=Account Index","ACTNUMBR_5",D64)+NL("Sum","AATransactions","Debit Amount","Trx Dimension Code",CourseNum,"GL Posting Date",ReportDateM,"Link=","Account Index Master","Account Index","=Account Index","ACTNUMBR_5",D64)</t>
  </si>
  <si>
    <t>=-NL("Sum","AATransactions","Credit Amount","Trx Dimension Code",CourseNum,"GL Posting Date",ReportDateYTD,"Link=","Account Index Master","Account Index","=Account Index","ACTNUMBR_5",$D64)+NL("Sum","AATransactions","Debit Amount","Trx Dimension Code",CourseNum,"GL Posting Date",ReportDateYTD,"Link=","Account Index Master","Account Index","=Account Index","ACTNUMBR_5",$D64)</t>
  </si>
  <si>
    <t>=-NL("Sum","AAHistoryTransactions","Credit Amount","COURSE-Training Course",CourseNum,"GL Posting Date",ReportDateM_LY,"Link=","Account Index Master","Account Index","=Account Index","ACTNUMBR_5",$D64)+NL("Sum","AAHistoryTransactions","Debit Amount","COURSE-Training Course",CourseNum,"GL Posting Date",ReportDateM_LY,"Link=","Account Index Master","Account Index","=Account Index","ACTNUMBR_5",$D64)</t>
  </si>
  <si>
    <t>=-NL("Sum","AAHistoryTransactions","Credit Amount","COURSE-Training Course",CourseNum,"GL Posting Date",ReportDateYTD_LY,"Link=","Account Index Master","Account Index","=Account Index","ACTNUMBR_5",$D64)+NL("Sum","AAHistoryTransactions","Debit Amount","COURSE-Training Course",CourseNum,"GL Posting Date",ReportDateYTD_LY,"Link=","Account Index Master","Account Index","=Account Index","ACTNUMBR_5",$D64)</t>
  </si>
  <si>
    <t>=-NL("Sum","AATransactions","Credit Amount","Trx Dimension Code",CourseNum,"GL Posting Date",ReportDateM,"Link=","Account Index Master","Account Index","=Account Index","ACTNUMBR_5",D65)+NL("Sum","AATransactions","Debit Amount","Trx Dimension Code",CourseNum,"GL Posting Date",ReportDateM,"Link=","Account Index Master","Account Index","=Account Index","ACTNUMBR_5",D65)</t>
  </si>
  <si>
    <t>=-NL("Sum","AATransactions","Credit Amount","Trx Dimension Code",CourseNum,"GL Posting Date",ReportDateYTD,"Link=","Account Index Master","Account Index","=Account Index","ACTNUMBR_5",$D65)+NL("Sum","AATransactions","Debit Amount","Trx Dimension Code",CourseNum,"GL Posting Date",ReportDateYTD,"Link=","Account Index Master","Account Index","=Account Index","ACTNUMBR_5",$D65)</t>
  </si>
  <si>
    <t>=-NL("Sum","AAHistoryTransactions","Credit Amount","COURSE-Training Course",CourseNum,"GL Posting Date",ReportDateM_LY,"Link=","Account Index Master","Account Index","=Account Index","ACTNUMBR_5",$D65)+NL("Sum","AAHistoryTransactions","Debit Amount","COURSE-Training Course",CourseNum,"GL Posting Date",ReportDateM_LY,"Link=","Account Index Master","Account Index","=Account Index","ACTNUMBR_5",$D65)</t>
  </si>
  <si>
    <t>=-NL("Sum","AAHistoryTransactions","Credit Amount","COURSE-Training Course",CourseNum,"GL Posting Date",ReportDateYTD_LY,"Link=","Account Index Master","Account Index","=Account Index","ACTNUMBR_5",$D65)+NL("Sum","AAHistoryTransactions","Debit Amount","COURSE-Training Course",CourseNum,"GL Posting Date",ReportDateYTD_LY,"Link=","Account Index Master","Account Index","=Account Index","ACTNUMBR_5",$D65)</t>
  </si>
  <si>
    <t>=-NL("Sum","AATransactions","Credit Amount","Trx Dimension Code",CourseNum,"GL Posting Date",ReportDateM,"Link=","Account Index Master","Account Index","=Account Index","ACTNUMBR_5",D66)+NL("Sum","AATransactions","Debit Amount","Trx Dimension Code",CourseNum,"GL Posting Date",ReportDateM,"Link=","Account Index Master","Account Index","=Account Index","ACTNUMBR_5",D66)</t>
  </si>
  <si>
    <t>=-NL("Sum","AATransactions","Credit Amount","Trx Dimension Code",CourseNum,"GL Posting Date",ReportDateYTD,"Link=","Account Index Master","Account Index","=Account Index","ACTNUMBR_5",$D66)+NL("Sum","AATransactions","Debit Amount","Trx Dimension Code",CourseNum,"GL Posting Date",ReportDateYTD,"Link=","Account Index Master","Account Index","=Account Index","ACTNUMBR_5",$D66)</t>
  </si>
  <si>
    <t>=-NL("Sum","AAHistoryTransactions","Credit Amount","COURSE-Training Course",CourseNum,"GL Posting Date",ReportDateM_LY,"Link=","Account Index Master","Account Index","=Account Index","ACTNUMBR_5",$D66)+NL("Sum","AAHistoryTransactions","Debit Amount","COURSE-Training Course",CourseNum,"GL Posting Date",ReportDateM_LY,"Link=","Account Index Master","Account Index","=Account Index","ACTNUMBR_5",$D66)</t>
  </si>
  <si>
    <t>=-NL("Sum","AAHistoryTransactions","Credit Amount","COURSE-Training Course",CourseNum,"GL Posting Date",ReportDateYTD_LY,"Link=","Account Index Master","Account Index","=Account Index","ACTNUMBR_5",$D66)+NL("Sum","AAHistoryTransactions","Debit Amount","COURSE-Training Course",CourseNum,"GL Posting Date",ReportDateYTD_LY,"Link=","Account Index Master","Account Index","=Account Index","ACTNUMBR_5",$D66)</t>
  </si>
  <si>
    <t>=-NL("Sum","AATransactions","Credit Amount","Trx Dimension Code",CourseNum,"GL Posting Date",ReportDateM,"Link=","Account Index Master","Account Index","=Account Index","ACTNUMBR_5",D67)+NL("Sum","AATransactions","Debit Amount","Trx Dimension Code",CourseNum,"GL Posting Date",ReportDateM,"Link=","Account Index Master","Account Index","=Account Index","ACTNUMBR_5",D67)</t>
  </si>
  <si>
    <t>=-NL("Sum","AATransactions","Credit Amount","Trx Dimension Code",CourseNum,"GL Posting Date",ReportDateYTD,"Link=","Account Index Master","Account Index","=Account Index","ACTNUMBR_5",$D67)+NL("Sum","AATransactions","Debit Amount","Trx Dimension Code",CourseNum,"GL Posting Date",ReportDateYTD,"Link=","Account Index Master","Account Index","=Account Index","ACTNUMBR_5",$D67)</t>
  </si>
  <si>
    <t>=-NL("Sum","AAHistoryTransactions","Credit Amount","COURSE-Training Course",CourseNum,"GL Posting Date",ReportDateM_LY,"Link=","Account Index Master","Account Index","=Account Index","ACTNUMBR_5",$D67)+NL("Sum","AAHistoryTransactions","Debit Amount","COURSE-Training Course",CourseNum,"GL Posting Date",ReportDateM_LY,"Link=","Account Index Master","Account Index","=Account Index","ACTNUMBR_5",$D67)</t>
  </si>
  <si>
    <t>=-NL("Sum","AAHistoryTransactions","Credit Amount","COURSE-Training Course",CourseNum,"GL Posting Date",ReportDateYTD_LY,"Link=","Account Index Master","Account Index","=Account Index","ACTNUMBR_5",$D67)+NL("Sum","AAHistoryTransactions","Debit Amount","COURSE-Training Course",CourseNum,"GL Posting Date",ReportDateYTD_LY,"Link=","Account Index Master","Account Index","=Account Index","ACTNUMBR_5",$D67)</t>
  </si>
  <si>
    <t>=-NL("Sum","AATransactions","Credit Amount","Trx Dimension Code",CourseNum,"GL Posting Date",ReportDateM,"Link=","Account Index Master","Account Index","=Account Index","ACTNUMBR_5",D68)+NL("Sum","AATransactions","Debit Amount","Trx Dimension Code",CourseNum,"GL Posting Date",ReportDateM,"Link=","Account Index Master","Account Index","=Account Index","ACTNUMBR_5",D68)</t>
  </si>
  <si>
    <t>=-NL("Sum","AATransactions","Credit Amount","Trx Dimension Code",CourseNum,"GL Posting Date",ReportDateYTD,"Link=","Account Index Master","Account Index","=Account Index","ACTNUMBR_5",$D68)+NL("Sum","AATransactions","Debit Amount","Trx Dimension Code",CourseNum,"GL Posting Date",ReportDateYTD,"Link=","Account Index Master","Account Index","=Account Index","ACTNUMBR_5",$D68)</t>
  </si>
  <si>
    <t>=-NL("Sum","AAHistoryTransactions","Credit Amount","COURSE-Training Course",CourseNum,"GL Posting Date",ReportDateM_LY,"Link=","Account Index Master","Account Index","=Account Index","ACTNUMBR_5",$D68)+NL("Sum","AAHistoryTransactions","Debit Amount","COURSE-Training Course",CourseNum,"GL Posting Date",ReportDateM_LY,"Link=","Account Index Master","Account Index","=Account Index","ACTNUMBR_5",$D68)</t>
  </si>
  <si>
    <t>=-NL("Sum","AAHistoryTransactions","Credit Amount","COURSE-Training Course",CourseNum,"GL Posting Date",ReportDateYTD_LY,"Link=","Account Index Master","Account Index","=Account Index","ACTNUMBR_5",$D68)+NL("Sum","AAHistoryTransactions","Debit Amount","COURSE-Training Course",CourseNum,"GL Posting Date",ReportDateYTD_LY,"Link=","Account Index Master","Account Index","=Account Index","ACTNUMBR_5",$D68)</t>
  </si>
  <si>
    <t>=-NL("Sum","AATransactions","Credit Amount","Trx Dimension Code",CourseNum,"GL Posting Date",ReportDateM,"Link=","Account Index Master","Account Index","=Account Index","ACTNUMBR_5",D69)+NL("Sum","AATransactions","Debit Amount","Trx Dimension Code",CourseNum,"GL Posting Date",ReportDateM,"Link=","Account Index Master","Account Index","=Account Index","ACTNUMBR_5",D69)</t>
  </si>
  <si>
    <t>=-NL("Sum","AATransactions","Credit Amount","Trx Dimension Code",CourseNum,"GL Posting Date",ReportDateYTD,"Link=","Account Index Master","Account Index","=Account Index","ACTNUMBR_5",$D69)+NL("Sum","AATransactions","Debit Amount","Trx Dimension Code",CourseNum,"GL Posting Date",ReportDateYTD,"Link=","Account Index Master","Account Index","=Account Index","ACTNUMBR_5",$D69)</t>
  </si>
  <si>
    <t>=-NL("Sum","AAHistoryTransactions","Credit Amount","COURSE-Training Course",CourseNum,"GL Posting Date",ReportDateM_LY,"Link=","Account Index Master","Account Index","=Account Index","ACTNUMBR_5",$D69)+NL("Sum","AAHistoryTransactions","Debit Amount","COURSE-Training Course",CourseNum,"GL Posting Date",ReportDateM_LY,"Link=","Account Index Master","Account Index","=Account Index","ACTNUMBR_5",$D69)</t>
  </si>
  <si>
    <t>=-NL("Sum","AAHistoryTransactions","Credit Amount","COURSE-Training Course",CourseNum,"GL Posting Date",ReportDateYTD_LY,"Link=","Account Index Master","Account Index","=Account Index","ACTNUMBR_5",$D69)+NL("Sum","AAHistoryTransactions","Debit Amount","COURSE-Training Course",CourseNum,"GL Posting Date",ReportDateYTD_LY,"Link=","Account Index Master","Account Index","=Account Index","ACTNUMBR_5",$D69)</t>
  </si>
  <si>
    <t>=-NL("Sum","AATransactions","Credit Amount","Trx Dimension Code",CourseNum,"GL Posting Date",ReportDateM,"Link=","Account Index Master","Account Index","=Account Index","ACTNUMBR_5",D70)+NL("Sum","AATransactions","Debit Amount","Trx Dimension Code",CourseNum,"GL Posting Date",ReportDateM,"Link=","Account Index Master","Account Index","=Account Index","ACTNUMBR_5",D70)</t>
  </si>
  <si>
    <t>=-NL("Sum","AATransactions","Credit Amount","Trx Dimension Code",CourseNum,"GL Posting Date",ReportDateYTD,"Link=","Account Index Master","Account Index","=Account Index","ACTNUMBR_5",$D70)+NL("Sum","AATransactions","Debit Amount","Trx Dimension Code",CourseNum,"GL Posting Date",ReportDateYTD,"Link=","Account Index Master","Account Index","=Account Index","ACTNUMBR_5",$D70)</t>
  </si>
  <si>
    <t>=-NL("Sum","AAHistoryTransactions","Credit Amount","COURSE-Training Course",CourseNum,"GL Posting Date",ReportDateM_LY,"Link=","Account Index Master","Account Index","=Account Index","ACTNUMBR_5",$D70)+NL("Sum","AAHistoryTransactions","Debit Amount","COURSE-Training Course",CourseNum,"GL Posting Date",ReportDateM_LY,"Link=","Account Index Master","Account Index","=Account Index","ACTNUMBR_5",$D70)</t>
  </si>
  <si>
    <t>=-NL("Sum","AAHistoryTransactions","Credit Amount","COURSE-Training Course",CourseNum,"GL Posting Date",ReportDateYTD_LY,"Link=","Account Index Master","Account Index","=Account Index","ACTNUMBR_5",$D70)+NL("Sum","AAHistoryTransactions","Debit Amount","COURSE-Training Course",CourseNum,"GL Posting Date",ReportDateYTD_LY,"Link=","Account Index Master","Account Index","=Account Index","ACTNUMBR_5",$D70)</t>
  </si>
  <si>
    <t>=-NL("Sum","AATransactions","Credit Amount","Trx Dimension Code",CourseNum,"GL Posting Date",ReportDateM,"Link=","Account Index Master","Account Index","=Account Index","ACTNUMBR_5",D71)+NL("Sum","AATransactions","Debit Amount","Trx Dimension Code",CourseNum,"GL Posting Date",ReportDateM,"Link=","Account Index Master","Account Index","=Account Index","ACTNUMBR_5",D71)</t>
  </si>
  <si>
    <t>=-NL("Sum","AATransactions","Credit Amount","Trx Dimension Code",CourseNum,"GL Posting Date",ReportDateYTD,"Link=","Account Index Master","Account Index","=Account Index","ACTNUMBR_5",$D71)+NL("Sum","AATransactions","Debit Amount","Trx Dimension Code",CourseNum,"GL Posting Date",ReportDateYTD,"Link=","Account Index Master","Account Index","=Account Index","ACTNUMBR_5",$D71)</t>
  </si>
  <si>
    <t>=-NL("Sum","AAHistoryTransactions","Credit Amount","COURSE-Training Course",CourseNum,"GL Posting Date",ReportDateM_LY,"Link=","Account Index Master","Account Index","=Account Index","ACTNUMBR_5",$D71)+NL("Sum","AAHistoryTransactions","Debit Amount","COURSE-Training Course",CourseNum,"GL Posting Date",ReportDateM_LY,"Link=","Account Index Master","Account Index","=Account Index","ACTNUMBR_5",$D71)</t>
  </si>
  <si>
    <t>=-NL("Sum","AAHistoryTransactions","Credit Amount","COURSE-Training Course",CourseNum,"GL Posting Date",ReportDateYTD_LY,"Link=","Account Index Master","Account Index","=Account Index","ACTNUMBR_5",$D71)+NL("Sum","AAHistoryTransactions","Debit Amount","COURSE-Training Course",CourseNum,"GL Posting Date",ReportDateYTD_LY,"Link=","Account Index Master","Account Index","=Account Index","ACTNUMBR_5",$D71)</t>
  </si>
  <si>
    <t>=-NL("Sum","AATransactions","Credit Amount","Trx Dimension Code",CourseNum,"GL Posting Date",ReportDateM,"Link=","Account Index Master","Account Index","=Account Index","ACTNUMBR_5",D72)+NL("Sum","AATransactions","Debit Amount","Trx Dimension Code",CourseNum,"GL Posting Date",ReportDateM,"Link=","Account Index Master","Account Index","=Account Index","ACTNUMBR_5",D72)</t>
  </si>
  <si>
    <t>=-NL("Sum","AATransactions","Credit Amount","Trx Dimension Code",CourseNum,"GL Posting Date",ReportDateYTD,"Link=","Account Index Master","Account Index","=Account Index","ACTNUMBR_5",$D72)+NL("Sum","AATransactions","Debit Amount","Trx Dimension Code",CourseNum,"GL Posting Date",ReportDateYTD,"Link=","Account Index Master","Account Index","=Account Index","ACTNUMBR_5",$D72)</t>
  </si>
  <si>
    <t>=-NL("Sum","AAHistoryTransactions","Credit Amount","COURSE-Training Course",CourseNum,"GL Posting Date",ReportDateM_LY,"Link=","Account Index Master","Account Index","=Account Index","ACTNUMBR_5",$D72)+NL("Sum","AAHistoryTransactions","Debit Amount","COURSE-Training Course",CourseNum,"GL Posting Date",ReportDateM_LY,"Link=","Account Index Master","Account Index","=Account Index","ACTNUMBR_5",$D72)</t>
  </si>
  <si>
    <t>=-NL("Sum","AAHistoryTransactions","Credit Amount","COURSE-Training Course",CourseNum,"GL Posting Date",ReportDateYTD_LY,"Link=","Account Index Master","Account Index","=Account Index","ACTNUMBR_5",$D72)+NL("Sum","AAHistoryTransactions","Debit Amount","COURSE-Training Course",CourseNum,"GL Posting Date",ReportDateYTD_LY,"Link=","Account Index Master","Account Index","=Account Index","ACTNUMBR_5",$D72)</t>
  </si>
  <si>
    <t>=-NL("Sum","AATransactions","Credit Amount","Trx Dimension Code",CourseNum,"GL Posting Date",ReportDateM,"Link=","Account Index Master","Account Index","=Account Index","ACTNUMBR_5",D73)+NL("Sum","AATransactions","Debit Amount","Trx Dimension Code",CourseNum,"GL Posting Date",ReportDateM,"Link=","Account Index Master","Account Index","=Account Index","ACTNUMBR_5",D73)</t>
  </si>
  <si>
    <t>=-NL("Sum","AATransactions","Credit Amount","Trx Dimension Code",CourseNum,"GL Posting Date",ReportDateYTD,"Link=","Account Index Master","Account Index","=Account Index","ACTNUMBR_5",$D73)+NL("Sum","AATransactions","Debit Amount","Trx Dimension Code",CourseNum,"GL Posting Date",ReportDateYTD,"Link=","Account Index Master","Account Index","=Account Index","ACTNUMBR_5",$D73)</t>
  </si>
  <si>
    <t>=-NL("Sum","AAHistoryTransactions","Credit Amount","COURSE-Training Course",CourseNum,"GL Posting Date",ReportDateM_LY,"Link=","Account Index Master","Account Index","=Account Index","ACTNUMBR_5",$D73)+NL("Sum","AAHistoryTransactions","Debit Amount","COURSE-Training Course",CourseNum,"GL Posting Date",ReportDateM_LY,"Link=","Account Index Master","Account Index","=Account Index","ACTNUMBR_5",$D73)</t>
  </si>
  <si>
    <t>=-NL("Sum","AAHistoryTransactions","Credit Amount","COURSE-Training Course",CourseNum,"GL Posting Date",ReportDateYTD_LY,"Link=","Account Index Master","Account Index","=Account Index","ACTNUMBR_5",$D73)+NL("Sum","AAHistoryTransactions","Debit Amount","COURSE-Training Course",CourseNum,"GL Posting Date",ReportDateYTD_LY,"Link=","Account Index Master","Account Index","=Account Index","ACTNUMBR_5",$D73)</t>
  </si>
  <si>
    <t>=-NL("Sum","AATransactions","Credit Amount","Trx Dimension Code",CourseNum,"GL Posting Date",ReportDateM,"Link=","Account Index Master","Account Index","=Account Index","ACTNUMBR_5",D74)+NL("Sum","AATransactions","Debit Amount","Trx Dimension Code",CourseNum,"GL Posting Date",ReportDateM,"Link=","Account Index Master","Account Index","=Account Index","ACTNUMBR_5",D74)</t>
  </si>
  <si>
    <t>=-NL("Sum","AATransactions","Credit Amount","Trx Dimension Code",CourseNum,"GL Posting Date",ReportDateYTD,"Link=","Account Index Master","Account Index","=Account Index","ACTNUMBR_5",$D74)+NL("Sum","AATransactions","Debit Amount","Trx Dimension Code",CourseNum,"GL Posting Date",ReportDateYTD,"Link=","Account Index Master","Account Index","=Account Index","ACTNUMBR_5",$D74)</t>
  </si>
  <si>
    <t>=-NL("Sum","AAHistoryTransactions","Credit Amount","COURSE-Training Course",CourseNum,"GL Posting Date",ReportDateM_LY,"Link=","Account Index Master","Account Index","=Account Index","ACTNUMBR_5",$D74)+NL("Sum","AAHistoryTransactions","Debit Amount","COURSE-Training Course",CourseNum,"GL Posting Date",ReportDateM_LY,"Link=","Account Index Master","Account Index","=Account Index","ACTNUMBR_5",$D74)</t>
  </si>
  <si>
    <t>=-NL("Sum","AAHistoryTransactions","Credit Amount","COURSE-Training Course",CourseNum,"GL Posting Date",ReportDateYTD_LY,"Link=","Account Index Master","Account Index","=Account Index","ACTNUMBR_5",$D74)+NL("Sum","AAHistoryTransactions","Debit Amount","COURSE-Training Course",CourseNum,"GL Posting Date",ReportDateYTD_LY,"Link=","Account Index Master","Account Index","=Account Index","ACTNUMBR_5",$D74)</t>
  </si>
  <si>
    <t>=-NL("Sum","AATransactions","Credit Amount","Trx Dimension Code",CourseNum,"GL Posting Date",ReportDateM,"Link=","Account Index Master","Account Index","=Account Index","ACTNUMBR_5",D75)+NL("Sum","AATransactions","Debit Amount","Trx Dimension Code",CourseNum,"GL Posting Date",ReportDateM,"Link=","Account Index Master","Account Index","=Account Index","ACTNUMBR_5",D75)</t>
  </si>
  <si>
    <t>=-NL("Sum","AATransactions","Credit Amount","Trx Dimension Code",CourseNum,"GL Posting Date",ReportDateYTD,"Link=","Account Index Master","Account Index","=Account Index","ACTNUMBR_5",$D75)+NL("Sum","AATransactions","Debit Amount","Trx Dimension Code",CourseNum,"GL Posting Date",ReportDateYTD,"Link=","Account Index Master","Account Index","=Account Index","ACTNUMBR_5",$D75)</t>
  </si>
  <si>
    <t>=-NL("Sum","AAHistoryTransactions","Credit Amount","COURSE-Training Course",CourseNum,"GL Posting Date",ReportDateM_LY,"Link=","Account Index Master","Account Index","=Account Index","ACTNUMBR_5",$D75)+NL("Sum","AAHistoryTransactions","Debit Amount","COURSE-Training Course",CourseNum,"GL Posting Date",ReportDateM_LY,"Link=","Account Index Master","Account Index","=Account Index","ACTNUMBR_5",$D75)</t>
  </si>
  <si>
    <t>=-NL("Sum","AAHistoryTransactions","Credit Amount","COURSE-Training Course",CourseNum,"GL Posting Date",ReportDateYTD_LY,"Link=","Account Index Master","Account Index","=Account Index","ACTNUMBR_5",$D75)+NL("Sum","AAHistoryTransactions","Debit Amount","COURSE-Training Course",CourseNum,"GL Posting Date",ReportDateYTD_LY,"Link=","Account Index Master","Account Index","=Account Index","ACTNUMBR_5",$D75)</t>
  </si>
  <si>
    <t>=-NL("Sum","AATransactions","Credit Amount","Trx Dimension Code",CourseNum,"GL Posting Date",ReportDateM,"Link=","Account Index Master","Account Index","=Account Index","ACTNUMBR_5",D76)+NL("Sum","AATransactions","Debit Amount","Trx Dimension Code",CourseNum,"GL Posting Date",ReportDateM,"Link=","Account Index Master","Account Index","=Account Index","ACTNUMBR_5",D76)</t>
  </si>
  <si>
    <t>=-NL("Sum","AATransactions","Credit Amount","Trx Dimension Code",CourseNum,"GL Posting Date",ReportDateYTD,"Link=","Account Index Master","Account Index","=Account Index","ACTNUMBR_5",$D76)+NL("Sum","AATransactions","Debit Amount","Trx Dimension Code",CourseNum,"GL Posting Date",ReportDateYTD,"Link=","Account Index Master","Account Index","=Account Index","ACTNUMBR_5",$D76)</t>
  </si>
  <si>
    <t>=-NL("Sum","AAHistoryTransactions","Credit Amount","COURSE-Training Course",CourseNum,"GL Posting Date",ReportDateM_LY,"Link=","Account Index Master","Account Index","=Account Index","ACTNUMBR_5",$D76)+NL("Sum","AAHistoryTransactions","Debit Amount","COURSE-Training Course",CourseNum,"GL Posting Date",ReportDateM_LY,"Link=","Account Index Master","Account Index","=Account Index","ACTNUMBR_5",$D76)</t>
  </si>
  <si>
    <t>=-NL("Sum","AAHistoryTransactions","Credit Amount","COURSE-Training Course",CourseNum,"GL Posting Date",ReportDateYTD_LY,"Link=","Account Index Master","Account Index","=Account Index","ACTNUMBR_5",$D76)+NL("Sum","AAHistoryTransactions","Debit Amount","COURSE-Training Course",CourseNum,"GL Posting Date",ReportDateYTD_LY,"Link=","Account Index Master","Account Index","=Account Index","ACTNUMBR_5",$D76)</t>
  </si>
  <si>
    <t>=-NL("Sum","AATransactions","Credit Amount","Trx Dimension Code",CourseNum,"GL Posting Date",ReportDateM,"Link=","Account Index Master","Account Index","=Account Index","ACTNUMBR_5",D77)+NL("Sum","AATransactions","Debit Amount","Trx Dimension Code",CourseNum,"GL Posting Date",ReportDateM,"Link=","Account Index Master","Account Index","=Account Index","ACTNUMBR_5",D77)</t>
  </si>
  <si>
    <t>=-NL("Sum","AATransactions","Credit Amount","Trx Dimension Code",CourseNum,"GL Posting Date",ReportDateYTD,"Link=","Account Index Master","Account Index","=Account Index","ACTNUMBR_5",$D77)+NL("Sum","AATransactions","Debit Amount","Trx Dimension Code",CourseNum,"GL Posting Date",ReportDateYTD,"Link=","Account Index Master","Account Index","=Account Index","ACTNUMBR_5",$D77)</t>
  </si>
  <si>
    <t>=-NL("Sum","AAHistoryTransactions","Credit Amount","COURSE-Training Course",CourseNum,"GL Posting Date",ReportDateM_LY,"Link=","Account Index Master","Account Index","=Account Index","ACTNUMBR_5",$D77)+NL("Sum","AAHistoryTransactions","Debit Amount","COURSE-Training Course",CourseNum,"GL Posting Date",ReportDateM_LY,"Link=","Account Index Master","Account Index","=Account Index","ACTNUMBR_5",$D77)</t>
  </si>
  <si>
    <t>=-NL("Sum","AAHistoryTransactions","Credit Amount","COURSE-Training Course",CourseNum,"GL Posting Date",ReportDateYTD_LY,"Link=","Account Index Master","Account Index","=Account Index","ACTNUMBR_5",$D77)+NL("Sum","AAHistoryTransactions","Debit Amount","COURSE-Training Course",CourseNum,"GL Posting Date",ReportDateYTD_LY,"Link=","Account Index Master","Account Index","=Account Index","ACTNUMBR_5",$D77)</t>
  </si>
  <si>
    <t>=-NL("Sum","AATransactions","Credit Amount","Trx Dimension Code",CourseNum,"GL Posting Date",ReportDateM,"Link=","Account Index Master","Account Index","=Account Index","ACTNUMBR_5",D78)+NL("Sum","AATransactions","Debit Amount","Trx Dimension Code",CourseNum,"GL Posting Date",ReportDateM,"Link=","Account Index Master","Account Index","=Account Index","ACTNUMBR_5",D78)</t>
  </si>
  <si>
    <t>=-NL("Sum","AATransactions","Credit Amount","Trx Dimension Code",CourseNum,"GL Posting Date",ReportDateYTD,"Link=","Account Index Master","Account Index","=Account Index","ACTNUMBR_5",$D78)+NL("Sum","AATransactions","Debit Amount","Trx Dimension Code",CourseNum,"GL Posting Date",ReportDateYTD,"Link=","Account Index Master","Account Index","=Account Index","ACTNUMBR_5",$D78)</t>
  </si>
  <si>
    <t>=-NL("Sum","AAHistoryTransactions","Credit Amount","COURSE-Training Course",CourseNum,"GL Posting Date",ReportDateM_LY,"Link=","Account Index Master","Account Index","=Account Index","ACTNUMBR_5",$D78)+NL("Sum","AAHistoryTransactions","Debit Amount","COURSE-Training Course",CourseNum,"GL Posting Date",ReportDateM_LY,"Link=","Account Index Master","Account Index","=Account Index","ACTNUMBR_5",$D78)</t>
  </si>
  <si>
    <t>=-NL("Sum","AAHistoryTransactions","Credit Amount","COURSE-Training Course",CourseNum,"GL Posting Date",ReportDateYTD_LY,"Link=","Account Index Master","Account Index","=Account Index","ACTNUMBR_5",$D78)+NL("Sum","AAHistoryTransactions","Debit Amount","COURSE-Training Course",CourseNum,"GL Posting Date",ReportDateYTD_LY,"Link=","Account Index Master","Account Index","=Account Index","ACTNUMBR_5",$D78)</t>
  </si>
  <si>
    <t>=-NL("Sum","AATransactions","Credit Amount","Trx Dimension Code",CourseNum,"GL Posting Date",ReportDateM,"Link=","Account Index Master","Account Index","=Account Index","ACTNUMBR_5",D79)+NL("Sum","AATransactions","Debit Amount","Trx Dimension Code",CourseNum,"GL Posting Date",ReportDateM,"Link=","Account Index Master","Account Index","=Account Index","ACTNUMBR_5",D79)</t>
  </si>
  <si>
    <t>=-NL("Sum","AATransactions","Credit Amount","Trx Dimension Code",CourseNum,"GL Posting Date",ReportDateYTD,"Link=","Account Index Master","Account Index","=Account Index","ACTNUMBR_5",$D79)+NL("Sum","AATransactions","Debit Amount","Trx Dimension Code",CourseNum,"GL Posting Date",ReportDateYTD,"Link=","Account Index Master","Account Index","=Account Index","ACTNUMBR_5",$D79)</t>
  </si>
  <si>
    <t>=-NL("Sum","AAHistoryTransactions","Credit Amount","COURSE-Training Course",CourseNum,"GL Posting Date",ReportDateM_LY,"Link=","Account Index Master","Account Index","=Account Index","ACTNUMBR_5",$D79)+NL("Sum","AAHistoryTransactions","Debit Amount","COURSE-Training Course",CourseNum,"GL Posting Date",ReportDateM_LY,"Link=","Account Index Master","Account Index","=Account Index","ACTNUMBR_5",$D79)</t>
  </si>
  <si>
    <t>=-NL("Sum","AAHistoryTransactions","Credit Amount","COURSE-Training Course",CourseNum,"GL Posting Date",ReportDateYTD_LY,"Link=","Account Index Master","Account Index","=Account Index","ACTNUMBR_5",$D79)+NL("Sum","AAHistoryTransactions","Debit Amount","COURSE-Training Course",CourseNum,"GL Posting Date",ReportDateYTD_LY,"Link=","Account Index Master","Account Index","=Account Index","ACTNUMBR_5",$D79)</t>
  </si>
  <si>
    <t>=-NL("Sum","AATransactions","Credit Amount","Trx Dimension Code",CourseNum,"GL Posting Date",ReportDateM,"Link=","Account Index Master","Account Index","=Account Index","ACTNUMBR_5",D80)+NL("Sum","AATransactions","Debit Amount","Trx Dimension Code",CourseNum,"GL Posting Date",ReportDateM,"Link=","Account Index Master","Account Index","=Account Index","ACTNUMBR_5",D80)</t>
  </si>
  <si>
    <t>=-NL("Sum","AATransactions","Credit Amount","Trx Dimension Code",CourseNum,"GL Posting Date",ReportDateYTD,"Link=","Account Index Master","Account Index","=Account Index","ACTNUMBR_5",$D80)+NL("Sum","AATransactions","Debit Amount","Trx Dimension Code",CourseNum,"GL Posting Date",ReportDateYTD,"Link=","Account Index Master","Account Index","=Account Index","ACTNUMBR_5",$D80)</t>
  </si>
  <si>
    <t>=-NL("Sum","AAHistoryTransactions","Credit Amount","COURSE-Training Course",CourseNum,"GL Posting Date",ReportDateM_LY,"Link=","Account Index Master","Account Index","=Account Index","ACTNUMBR_5",$D80)+NL("Sum","AAHistoryTransactions","Debit Amount","COURSE-Training Course",CourseNum,"GL Posting Date",ReportDateM_LY,"Link=","Account Index Master","Account Index","=Account Index","ACTNUMBR_5",$D80)</t>
  </si>
  <si>
    <t>=-NL("Sum","AAHistoryTransactions","Credit Amount","COURSE-Training Course",CourseNum,"GL Posting Date",ReportDateYTD_LY,"Link=","Account Index Master","Account Index","=Account Index","ACTNUMBR_5",$D80)+NL("Sum","AAHistoryTransactions","Debit Amount","COURSE-Training Course",CourseNum,"GL Posting Date",ReportDateYTD_LY,"Link=","Account Index Master","Account Index","=Account Index","ACTNUMBR_5",$D80)</t>
  </si>
  <si>
    <t>=-NL("Sum","AATransactions","Credit Amount","Trx Dimension Code",CourseNum,"GL Posting Date",ReportDateM,"Link=","Account Index Master","Account Index","=Account Index","ACTNUMBR_5",D81)+NL("Sum","AATransactions","Debit Amount","Trx Dimension Code",CourseNum,"GL Posting Date",ReportDateM,"Link=","Account Index Master","Account Index","=Account Index","ACTNUMBR_5",D81)</t>
  </si>
  <si>
    <t>=-NL("Sum","AATransactions","Credit Amount","Trx Dimension Code",CourseNum,"GL Posting Date",ReportDateYTD,"Link=","Account Index Master","Account Index","=Account Index","ACTNUMBR_5",$D81)+NL("Sum","AATransactions","Debit Amount","Trx Dimension Code",CourseNum,"GL Posting Date",ReportDateYTD,"Link=","Account Index Master","Account Index","=Account Index","ACTNUMBR_5",$D81)</t>
  </si>
  <si>
    <t>=-NL("Sum","AAHistoryTransactions","Credit Amount","COURSE-Training Course",CourseNum,"GL Posting Date",ReportDateM_LY,"Link=","Account Index Master","Account Index","=Account Index","ACTNUMBR_5",$D81)+NL("Sum","AAHistoryTransactions","Debit Amount","COURSE-Training Course",CourseNum,"GL Posting Date",ReportDateM_LY,"Link=","Account Index Master","Account Index","=Account Index","ACTNUMBR_5",$D81)</t>
  </si>
  <si>
    <t>=-NL("Sum","AAHistoryTransactions","Credit Amount","COURSE-Training Course",CourseNum,"GL Posting Date",ReportDateYTD_LY,"Link=","Account Index Master","Account Index","=Account Index","ACTNUMBR_5",$D81)+NL("Sum","AAHistoryTransactions","Debit Amount","COURSE-Training Course",CourseNum,"GL Posting Date",ReportDateYTD_LY,"Link=","Account Index Master","Account Index","=Account Index","ACTNUMBR_5",$D81)</t>
  </si>
  <si>
    <t>=-NL("Sum","AATransactions","Credit Amount","Trx Dimension Code",CourseNum,"GL Posting Date",ReportDateM,"Link=","Account Index Master","Account Index","=Account Index","ACTNUMBR_5",D82)+NL("Sum","AATransactions","Debit Amount","Trx Dimension Code",CourseNum,"GL Posting Date",ReportDateM,"Link=","Account Index Master","Account Index","=Account Index","ACTNUMBR_5",D82)</t>
  </si>
  <si>
    <t>=-NL("Sum","AATransactions","Credit Amount","Trx Dimension Code",CourseNum,"GL Posting Date",ReportDateYTD,"Link=","Account Index Master","Account Index","=Account Index","ACTNUMBR_5",$D82)+NL("Sum","AATransactions","Debit Amount","Trx Dimension Code",CourseNum,"GL Posting Date",ReportDateYTD,"Link=","Account Index Master","Account Index","=Account Index","ACTNUMBR_5",$D82)</t>
  </si>
  <si>
    <t>=-NL("Sum","AAHistoryTransactions","Credit Amount","COURSE-Training Course",CourseNum,"GL Posting Date",ReportDateM_LY,"Link=","Account Index Master","Account Index","=Account Index","ACTNUMBR_5",$D82)+NL("Sum","AAHistoryTransactions","Debit Amount","COURSE-Training Course",CourseNum,"GL Posting Date",ReportDateM_LY,"Link=","Account Index Master","Account Index","=Account Index","ACTNUMBR_5",$D82)</t>
  </si>
  <si>
    <t>=-NL("Sum","AAHistoryTransactions","Credit Amount","COURSE-Training Course",CourseNum,"GL Posting Date",ReportDateYTD_LY,"Link=","Account Index Master","Account Index","=Account Index","ACTNUMBR_5",$D82)+NL("Sum","AAHistoryTransactions","Debit Amount","COURSE-Training Course",CourseNum,"GL Posting Date",ReportDateYTD_LY,"Link=","Account Index Master","Account Index","=Account Index","ACTNUMBR_5",$D82)</t>
  </si>
  <si>
    <t>=-NL("Sum","AATransactions","Credit Amount","Trx Dimension Code",CourseNum,"GL Posting Date",ReportDateM,"Link=","Account Index Master","Account Index","=Account Index","ACTNUMBR_5",D83)+NL("Sum","AATransactions","Debit Amount","Trx Dimension Code",CourseNum,"GL Posting Date",ReportDateM,"Link=","Account Index Master","Account Index","=Account Index","ACTNUMBR_5",D83)</t>
  </si>
  <si>
    <t>=-NL("Sum","AATransactions","Credit Amount","Trx Dimension Code",CourseNum,"GL Posting Date",ReportDateYTD,"Link=","Account Index Master","Account Index","=Account Index","ACTNUMBR_5",$D83)+NL("Sum","AATransactions","Debit Amount","Trx Dimension Code",CourseNum,"GL Posting Date",ReportDateYTD,"Link=","Account Index Master","Account Index","=Account Index","ACTNUMBR_5",$D83)</t>
  </si>
  <si>
    <t>=-NL("Sum","AAHistoryTransactions","Credit Amount","COURSE-Training Course",CourseNum,"GL Posting Date",ReportDateM_LY,"Link=","Account Index Master","Account Index","=Account Index","ACTNUMBR_5",$D83)+NL("Sum","AAHistoryTransactions","Debit Amount","COURSE-Training Course",CourseNum,"GL Posting Date",ReportDateM_LY,"Link=","Account Index Master","Account Index","=Account Index","ACTNUMBR_5",$D83)</t>
  </si>
  <si>
    <t>=-NL("Sum","AAHistoryTransactions","Credit Amount","COURSE-Training Course",CourseNum,"GL Posting Date",ReportDateYTD_LY,"Link=","Account Index Master","Account Index","=Account Index","ACTNUMBR_5",$D83)+NL("Sum","AAHistoryTransactions","Debit Amount","COURSE-Training Course",CourseNum,"GL Posting Date",ReportDateYTD_LY,"Link=","Account Index Master","Account Index","=Account Index","ACTNUMBR_5",$D83)</t>
  </si>
  <si>
    <t>=-NL("Sum","AATransactions","Credit Amount","Trx Dimension Code",CourseNum,"GL Posting Date",ReportDateM,"Link=","Account Index Master","Account Index","=Account Index","ACTNUMBR_5",D84)+NL("Sum","AATransactions","Debit Amount","Trx Dimension Code",CourseNum,"GL Posting Date",ReportDateM,"Link=","Account Index Master","Account Index","=Account Index","ACTNUMBR_5",D84)</t>
  </si>
  <si>
    <t>=-NL("Sum","AATransactions","Credit Amount","Trx Dimension Code",CourseNum,"GL Posting Date",ReportDateYTD,"Link=","Account Index Master","Account Index","=Account Index","ACTNUMBR_5",$D84)+NL("Sum","AATransactions","Debit Amount","Trx Dimension Code",CourseNum,"GL Posting Date",ReportDateYTD,"Link=","Account Index Master","Account Index","=Account Index","ACTNUMBR_5",$D84)</t>
  </si>
  <si>
    <t>=-NL("Sum","AAHistoryTransactions","Credit Amount","COURSE-Training Course",CourseNum,"GL Posting Date",ReportDateM_LY,"Link=","Account Index Master","Account Index","=Account Index","ACTNUMBR_5",$D84)+NL("Sum","AAHistoryTransactions","Debit Amount","COURSE-Training Course",CourseNum,"GL Posting Date",ReportDateM_LY,"Link=","Account Index Master","Account Index","=Account Index","ACTNUMBR_5",$D84)</t>
  </si>
  <si>
    <t>=-NL("Sum","AAHistoryTransactions","Credit Amount","COURSE-Training Course",CourseNum,"GL Posting Date",ReportDateYTD_LY,"Link=","Account Index Master","Account Index","=Account Index","ACTNUMBR_5",$D84)+NL("Sum","AAHistoryTransactions","Debit Amount","COURSE-Training Course",CourseNum,"GL Posting Date",ReportDateYTD_LY,"Link=","Account Index Master","Account Index","=Account Index","ACTNUMBR_5",$D84)</t>
  </si>
  <si>
    <t>=-NL("Sum","AATransactions","Credit Amount","Trx Dimension Code",CourseNum,"GL Posting Date",ReportDateM,"Link=","Account Index Master","Account Index","=Account Index","ACTNUMBR_5",D85)+NL("Sum","AATransactions","Debit Amount","Trx Dimension Code",CourseNum,"GL Posting Date",ReportDateM,"Link=","Account Index Master","Account Index","=Account Index","ACTNUMBR_5",D85)</t>
  </si>
  <si>
    <t>=-NL("Sum","AATransactions","Credit Amount","Trx Dimension Code",CourseNum,"GL Posting Date",ReportDateYTD,"Link=","Account Index Master","Account Index","=Account Index","ACTNUMBR_5",$D85)+NL("Sum","AATransactions","Debit Amount","Trx Dimension Code",CourseNum,"GL Posting Date",ReportDateYTD,"Link=","Account Index Master","Account Index","=Account Index","ACTNUMBR_5",$D85)</t>
  </si>
  <si>
    <t>=-NL("Sum","AAHistoryTransactions","Credit Amount","COURSE-Training Course",CourseNum,"GL Posting Date",ReportDateM_LY,"Link=","Account Index Master","Account Index","=Account Index","ACTNUMBR_5",$D85)+NL("Sum","AAHistoryTransactions","Debit Amount","COURSE-Training Course",CourseNum,"GL Posting Date",ReportDateM_LY,"Link=","Account Index Master","Account Index","=Account Index","ACTNUMBR_5",$D85)</t>
  </si>
  <si>
    <t>=-NL("Sum","AAHistoryTransactions","Credit Amount","COURSE-Training Course",CourseNum,"GL Posting Date",ReportDateYTD_LY,"Link=","Account Index Master","Account Index","=Account Index","ACTNUMBR_5",$D85)+NL("Sum","AAHistoryTransactions","Debit Amount","COURSE-Training Course",CourseNum,"GL Posting Date",ReportDateYTD_LY,"Link=","Account Index Master","Account Index","=Account Index","ACTNUMBR_5",$D85)</t>
  </si>
  <si>
    <t>=-NL("Sum","AATransactions","Credit Amount","Trx Dimension Code",CourseNum,"GL Posting Date",ReportDateM,"Link=","Account Index Master","Account Index","=Account Index","ACTNUMBR_5",D89)+NL("Sum","AATransactions","Debit Amount","Trx Dimension Code",CourseNum,"GL Posting Date",ReportDateM,"Link=","Account Index Master","Account Index","=Account Index","ACTNUMBR_5",D89)</t>
  </si>
  <si>
    <t>=-NL("Sum","AATransactions","Credit Amount","Trx Dimension Code",CourseNum,"GL Posting Date",ReportDateYTD,"Link=","Account Index Master","Account Index","=Account Index","ACTNUMBR_5",$D89)+NL("Sum","AATransactions","Debit Amount","Trx Dimension Code",CourseNum,"GL Posting Date",ReportDateYTD,"Link=","Account Index Master","Account Index","=Account Index","ACTNUMBR_5",$D89)</t>
  </si>
  <si>
    <t>=-NL("Sum","AAHistoryTransactions","Credit Amount","COURSE-Training Course",CourseNum,"GL Posting Date",ReportDateM_LY,"Link=","Account Index Master","Account Index","=Account Index","ACTNUMBR_5",$D89)+NL("Sum","AAHistoryTransactions","Debit Amount","COURSE-Training Course",CourseNum,"GL Posting Date",ReportDateM_LY,"Link=","Account Index Master","Account Index","=Account Index","ACTNUMBR_5",$D89)</t>
  </si>
  <si>
    <t>=-NL("Sum","AAHistoryTransactions","Credit Amount","COURSE-Training Course",CourseNum,"GL Posting Date",ReportDateYTD_LY,"Link=","Account Index Master","Account Index","=Account Index","ACTNUMBR_5",$D89)+NL("Sum","AAHistoryTransactions","Debit Amount","COURSE-Training Course",CourseNum,"GL Posting Date",ReportDateYTD_LY,"Link=","Account Index Master","Account Index","=Account Index","ACTNUMBR_5",$D89)</t>
  </si>
  <si>
    <t>=-NL("Sum","AATransactions","Credit Amount","Trx Dimension Code",CourseNum,"GL Posting Date",ReportDateM,"Link=","Account Index Master","Account Index","=Account Index","ACTNUMBR_5",D90)+NL("Sum","AATransactions","Debit Amount","Trx Dimension Code",CourseNum,"GL Posting Date",ReportDateM,"Link=","Account Index Master","Account Index","=Account Index","ACTNUMBR_5",D90)</t>
  </si>
  <si>
    <t>=-NL("Sum","AATransactions","Credit Amount","Trx Dimension Code",CourseNum,"GL Posting Date",ReportDateYTD,"Link=","Account Index Master","Account Index","=Account Index","ACTNUMBR_5",$D90)+NL("Sum","AATransactions","Debit Amount","Trx Dimension Code",CourseNum,"GL Posting Date",ReportDateYTD,"Link=","Account Index Master","Account Index","=Account Index","ACTNUMBR_5",$D90)</t>
  </si>
  <si>
    <t>=-NL("Sum","AAHistoryTransactions","Credit Amount","COURSE-Training Course",CourseNum,"GL Posting Date",ReportDateM_LY,"Link=","Account Index Master","Account Index","=Account Index","ACTNUMBR_5",$D90)+NL("Sum","AAHistoryTransactions","Debit Amount","COURSE-Training Course",CourseNum,"GL Posting Date",ReportDateM_LY,"Link=","Account Index Master","Account Index","=Account Index","ACTNUMBR_5",$D90)</t>
  </si>
  <si>
    <t>=-NL("Sum","AAHistoryTransactions","Credit Amount","COURSE-Training Course",CourseNum,"GL Posting Date",ReportDateYTD_LY,"Link=","Account Index Master","Account Index","=Account Index","ACTNUMBR_5",$D90)+NL("Sum","AAHistoryTransactions","Debit Amount","COURSE-Training Course",CourseNum,"GL Posting Date",ReportDateYTD_LY,"Link=","Account Index Master","Account Index","=Account Index","ACTNUMBR_5",$D90)</t>
  </si>
  <si>
    <t>=-NL("Sum","AATransactions","Credit Amount","Trx Dimension Code",CourseNum,"GL Posting Date",ReportDateM,"Link=","Account Index Master","Account Index","=Account Index","ACTNUMBR_5",D91)+NL("Sum","AATransactions","Debit Amount","Trx Dimension Code",CourseNum,"GL Posting Date",ReportDateM,"Link=","Account Index Master","Account Index","=Account Index","ACTNUMBR_5",D91)</t>
  </si>
  <si>
    <t>=-NL("Sum","AATransactions","Credit Amount","Trx Dimension Code",CourseNum,"GL Posting Date",ReportDateYTD,"Link=","Account Index Master","Account Index","=Account Index","ACTNUMBR_5",$D91)+NL("Sum","AATransactions","Debit Amount","Trx Dimension Code",CourseNum,"GL Posting Date",ReportDateYTD,"Link=","Account Index Master","Account Index","=Account Index","ACTNUMBR_5",$D91)</t>
  </si>
  <si>
    <t>=-NL("Sum","AAHistoryTransactions","Credit Amount","COURSE-Training Course",CourseNum,"GL Posting Date",ReportDateM_LY,"Link=","Account Index Master","Account Index","=Account Index","ACTNUMBR_5",$D91)+NL("Sum","AAHistoryTransactions","Debit Amount","COURSE-Training Course",CourseNum,"GL Posting Date",ReportDateM_LY,"Link=","Account Index Master","Account Index","=Account Index","ACTNUMBR_5",$D91)</t>
  </si>
  <si>
    <t>=-NL("Sum","AAHistoryTransactions","Credit Amount","COURSE-Training Course",CourseNum,"GL Posting Date",ReportDateYTD_LY,"Link=","Account Index Master","Account Index","=Account Index","ACTNUMBR_5",$D91)+NL("Sum","AAHistoryTransactions","Debit Amount","COURSE-Training Course",CourseNum,"GL Posting Date",ReportDateYTD_LY,"Link=","Account Index Master","Account Index","=Account Index","ACTNUMBR_5",$D91)</t>
  </si>
  <si>
    <t>=-NL("Sum","AATransactions","Credit Amount","Trx Dimension Code",CourseNum,"GL Posting Date",ReportDateM,"Link=","Account Index Master","Account Index","=Account Index","ACTNUMBR_5",D92)+NL("Sum","AATransactions","Debit Amount","Trx Dimension Code",CourseNum,"GL Posting Date",ReportDateM,"Link=","Account Index Master","Account Index","=Account Index","ACTNUMBR_5",D92)</t>
  </si>
  <si>
    <t>=-NL("Sum","AATransactions","Credit Amount","Trx Dimension Code",CourseNum,"GL Posting Date",ReportDateYTD,"Link=","Account Index Master","Account Index","=Account Index","ACTNUMBR_5",$D92)+NL("Sum","AATransactions","Debit Amount","Trx Dimension Code",CourseNum,"GL Posting Date",ReportDateYTD,"Link=","Account Index Master","Account Index","=Account Index","ACTNUMBR_5",$D92)</t>
  </si>
  <si>
    <t>=-NL("Sum","AAHistoryTransactions","Credit Amount","COURSE-Training Course",CourseNum,"GL Posting Date",ReportDateM_LY,"Link=","Account Index Master","Account Index","=Account Index","ACTNUMBR_5",$D92)+NL("Sum","AAHistoryTransactions","Debit Amount","COURSE-Training Course",CourseNum,"GL Posting Date",ReportDateM_LY,"Link=","Account Index Master","Account Index","=Account Index","ACTNUMBR_5",$D92)</t>
  </si>
  <si>
    <t>=-NL("Sum","AAHistoryTransactions","Credit Amount","COURSE-Training Course",CourseNum,"GL Posting Date",ReportDateYTD_LY,"Link=","Account Index Master","Account Index","=Account Index","ACTNUMBR_5",$D92)+NL("Sum","AAHistoryTransactions","Debit Amount","COURSE-Training Course",CourseNum,"GL Posting Date",ReportDateYTD_LY,"Link=","Account Index Master","Account Index","=Account Index","ACTNUMBR_5",$D92)</t>
  </si>
  <si>
    <t>=-NL("Sum","AATransactions","Credit Amount","Trx Dimension Code",CourseNum,"GL Posting Date",ReportDateM,"Link=","Account Index Master","Account Index","=Account Index","ACTNUMBR_5",D93)+NL("Sum","AATransactions","Debit Amount","Trx Dimension Code",CourseNum,"GL Posting Date",ReportDateM,"Link=","Account Index Master","Account Index","=Account Index","ACTNUMBR_5",D93)</t>
  </si>
  <si>
    <t>=-NL("Sum","AATransactions","Credit Amount","Trx Dimension Code",CourseNum,"GL Posting Date",ReportDateYTD,"Link=","Account Index Master","Account Index","=Account Index","ACTNUMBR_5",$D93)+NL("Sum","AATransactions","Debit Amount","Trx Dimension Code",CourseNum,"GL Posting Date",ReportDateYTD,"Link=","Account Index Master","Account Index","=Account Index","ACTNUMBR_5",$D93)</t>
  </si>
  <si>
    <t>=-NL("Sum","AAHistoryTransactions","Credit Amount","COURSE-Training Course",CourseNum,"GL Posting Date",ReportDateM_LY,"Link=","Account Index Master","Account Index","=Account Index","ACTNUMBR_5",$D93)+NL("Sum","AAHistoryTransactions","Debit Amount","COURSE-Training Course",CourseNum,"GL Posting Date",ReportDateM_LY,"Link=","Account Index Master","Account Index","=Account Index","ACTNUMBR_5",$D93)</t>
  </si>
  <si>
    <t>=-NL("Sum","AAHistoryTransactions","Credit Amount","COURSE-Training Course",CourseNum,"GL Posting Date",ReportDateYTD_LY,"Link=","Account Index Master","Account Index","=Account Index","ACTNUMBR_5",$D93)+NL("Sum","AAHistoryTransactions","Debit Amount","COURSE-Training Course",CourseNum,"GL Posting Date",ReportDateYTD_LY,"Link=","Account Index Master","Account Index","=Account Index","ACTNUMBR_5",$D93)</t>
  </si>
  <si>
    <t>=-NL("Sum","AATransactions","Credit Amount","Trx Dimension Code",CourseNum,"GL Posting Date",ReportDateM,"Link=","Account Index Master","Account Index","=Account Index","ACTNUMBR_5",D94)+NL("Sum","AATransactions","Debit Amount","Trx Dimension Code",CourseNum,"GL Posting Date",ReportDateM,"Link=","Account Index Master","Account Index","=Account Index","ACTNUMBR_5",D94)</t>
  </si>
  <si>
    <t>=-NL("Sum","AATransactions","Credit Amount","Trx Dimension Code",CourseNum,"GL Posting Date",ReportDateYTD,"Link=","Account Index Master","Account Index","=Account Index","ACTNUMBR_5",$D94)+NL("Sum","AATransactions","Debit Amount","Trx Dimension Code",CourseNum,"GL Posting Date",ReportDateYTD,"Link=","Account Index Master","Account Index","=Account Index","ACTNUMBR_5",$D94)</t>
  </si>
  <si>
    <t>=-NL("Sum","AAHistoryTransactions","Credit Amount","COURSE-Training Course",CourseNum,"GL Posting Date",ReportDateM_LY,"Link=","Account Index Master","Account Index","=Account Index","ACTNUMBR_5",$D94)+NL("Sum","AAHistoryTransactions","Debit Amount","COURSE-Training Course",CourseNum,"GL Posting Date",ReportDateM_LY,"Link=","Account Index Master","Account Index","=Account Index","ACTNUMBR_5",$D94)</t>
  </si>
  <si>
    <t>=-NL("Sum","AAHistoryTransactions","Credit Amount","COURSE-Training Course",CourseNum,"GL Posting Date",ReportDateYTD_LY,"Link=","Account Index Master","Account Index","=Account Index","ACTNUMBR_5",$D94)+NL("Sum","AAHistoryTransactions","Debit Amount","COURSE-Training Course",CourseNum,"GL Posting Date",ReportDateYTD_LY,"Link=","Account Index Master","Account Index","=Account Index","ACTNUMBR_5",$D94)</t>
  </si>
  <si>
    <t>=-NL("Sum","AATransactions","Credit Amount","Trx Dimension Code",CourseNum,"GL Posting Date",ReportDateM,"Link=","Account Index Master","Account Index","=Account Index","ACTNUMBR_5",D95)+NL("Sum","AATransactions","Debit Amount","Trx Dimension Code",CourseNum,"GL Posting Date",ReportDateM,"Link=","Account Index Master","Account Index","=Account Index","ACTNUMBR_5",D95)</t>
  </si>
  <si>
    <t>=-NL("Sum","AATransactions","Credit Amount","Trx Dimension Code",CourseNum,"GL Posting Date",ReportDateYTD,"Link=","Account Index Master","Account Index","=Account Index","ACTNUMBR_5",$D95)+NL("Sum","AATransactions","Debit Amount","Trx Dimension Code",CourseNum,"GL Posting Date",ReportDateYTD,"Link=","Account Index Master","Account Index","=Account Index","ACTNUMBR_5",$D95)</t>
  </si>
  <si>
    <t>=-NL("Sum","AAHistoryTransactions","Credit Amount","COURSE-Training Course",CourseNum,"GL Posting Date",ReportDateM_LY,"Link=","Account Index Master","Account Index","=Account Index","ACTNUMBR_5",$D95)+NL("Sum","AAHistoryTransactions","Debit Amount","COURSE-Training Course",CourseNum,"GL Posting Date",ReportDateM_LY,"Link=","Account Index Master","Account Index","=Account Index","ACTNUMBR_5",$D95)</t>
  </si>
  <si>
    <t>=-NL("Sum","AAHistoryTransactions","Credit Amount","COURSE-Training Course",CourseNum,"GL Posting Date",ReportDateYTD_LY,"Link=","Account Index Master","Account Index","=Account Index","ACTNUMBR_5",$D95)+NL("Sum","AAHistoryTransactions","Debit Amount","COURSE-Training Course",CourseNum,"GL Posting Date",ReportDateYTD_LY,"Link=","Account Index Master","Account Index","=Account Index","ACTNUMBR_5",$D95)</t>
  </si>
  <si>
    <t>=-NL("Sum","AATransactions","Credit Amount","Trx Dimension Code",CourseNum,"GL Posting Date",ReportDateM,"Link=","Account Index Master","Account Index","=Account Index","ACTNUMBR_5",D96)+NL("Sum","AATransactions","Debit Amount","Trx Dimension Code",CourseNum,"GL Posting Date",ReportDateM,"Link=","Account Index Master","Account Index","=Account Index","ACTNUMBR_5",D96)</t>
  </si>
  <si>
    <t>=-NL("Sum","AATransactions","Credit Amount","Trx Dimension Code",CourseNum,"GL Posting Date",ReportDateYTD,"Link=","Account Index Master","Account Index","=Account Index","ACTNUMBR_5",$D96)+NL("Sum","AATransactions","Debit Amount","Trx Dimension Code",CourseNum,"GL Posting Date",ReportDateYTD,"Link=","Account Index Master","Account Index","=Account Index","ACTNUMBR_5",$D96)</t>
  </si>
  <si>
    <t>=-NL("Sum","AAHistoryTransactions","Credit Amount","COURSE-Training Course",CourseNum,"GL Posting Date",ReportDateM_LY,"Link=","Account Index Master","Account Index","=Account Index","ACTNUMBR_5",$D96)+NL("Sum","AAHistoryTransactions","Debit Amount","COURSE-Training Course",CourseNum,"GL Posting Date",ReportDateM_LY,"Link=","Account Index Master","Account Index","=Account Index","ACTNUMBR_5",$D96)</t>
  </si>
  <si>
    <t>=-NL("Sum","AAHistoryTransactions","Credit Amount","COURSE-Training Course",CourseNum,"GL Posting Date",ReportDateYTD_LY,"Link=","Account Index Master","Account Index","=Account Index","ACTNUMBR_5",$D96)+NL("Sum","AAHistoryTransactions","Debit Amount","COURSE-Training Course",CourseNum,"GL Posting Date",ReportDateYTD_LY,"Link=","Account Index Master","Account Index","=Account Index","ACTNUMBR_5",$D96)</t>
  </si>
  <si>
    <t>=-NL("Sum","AATransactions","Credit Amount","Trx Dimension Code",CourseNum,"GL Posting Date",ReportDateM,"Link=","Account Index Master","Account Index","=Account Index","ACTNUMBR_5",D100)+NL("Sum","AATransactions","Debit Amount","Trx Dimension Code",CourseNum,"GL Posting Date",ReportDateM,"Link=","Account Index Master","Account Index","=Account Index","ACTNUMBR_5",D100)</t>
  </si>
  <si>
    <t>=-NL("Sum","AATransactions","Credit Amount","Trx Dimension Code",CourseNum,"GL Posting Date",ReportDateYTD,"Link=","Account Index Master","Account Index","=Account Index","ACTNUMBR_5",$D100)+NL("Sum","AATransactions","Debit Amount","Trx Dimension Code",CourseNum,"GL Posting Date",ReportDateYTD,"Link=","Account Index Master","Account Index","=Account Index","ACTNUMBR_5",$D100)</t>
  </si>
  <si>
    <t>=-NL("Sum","AAHistoryTransactions","Credit Amount","COURSE-Training Course",CourseNum,"GL Posting Date",ReportDateM_LY,"Link=","Account Index Master","Account Index","=Account Index","ACTNUMBR_5",$D100)+NL("Sum","AAHistoryTransactions","Debit Amount","COURSE-Training Course",CourseNum,"GL Posting Date",ReportDateM_LY,"Link=","Account Index Master","Account Index","=Account Index","ACTNUMBR_5",$D100)</t>
  </si>
  <si>
    <t>=-NL("Sum","AAHistoryTransactions","Credit Amount","COURSE-Training Course",CourseNum,"GL Posting Date",ReportDateYTD_LY,"Link=","Account Index Master","Account Index","=Account Index","ACTNUMBR_5",$D100)+NL("Sum","AAHistoryTransactions","Debit Amount","COURSE-Training Course",CourseNum,"GL Posting Date",ReportDateYTD_LY,"Link=","Account Index Master","Account Index","=Account Index","ACTNUMBR_5",$D100)</t>
  </si>
  <si>
    <t>=-NL("Sum","AATransactions","Credit Amount","Trx Dimension Code",CourseNum,"GL Posting Date",ReportDateM,"Link=","Account Index Master","Account Index","=Account Index","ACTNUMBR_5",D101)+NL("Sum","AATransactions","Debit Amount","Trx Dimension Code",CourseNum,"GL Posting Date",ReportDateM,"Link=","Account Index Master","Account Index","=Account Index","ACTNUMBR_5",D101)</t>
  </si>
  <si>
    <t>=-NL("Sum","AATransactions","Credit Amount","Trx Dimension Code",CourseNum,"GL Posting Date",ReportDateYTD,"Link=","Account Index Master","Account Index","=Account Index","ACTNUMBR_5",$D101)+NL("Sum","AATransactions","Debit Amount","Trx Dimension Code",CourseNum,"GL Posting Date",ReportDateYTD,"Link=","Account Index Master","Account Index","=Account Index","ACTNUMBR_5",$D101)</t>
  </si>
  <si>
    <t>=-NL("Sum","AAHistoryTransactions","Credit Amount","COURSE-Training Course",CourseNum,"GL Posting Date",ReportDateM_LY,"Link=","Account Index Master","Account Index","=Account Index","ACTNUMBR_5",$D101)+NL("Sum","AAHistoryTransactions","Debit Amount","COURSE-Training Course",CourseNum,"GL Posting Date",ReportDateM_LY,"Link=","Account Index Master","Account Index","=Account Index","ACTNUMBR_5",$D101)</t>
  </si>
  <si>
    <t>=-NL("Sum","AAHistoryTransactions","Credit Amount","COURSE-Training Course",CourseNum,"GL Posting Date",ReportDateYTD_LY,"Link=","Account Index Master","Account Index","=Account Index","ACTNUMBR_5",$D101)+NL("Sum","AAHistoryTransactions","Debit Amount","COURSE-Training Course",CourseNum,"GL Posting Date",ReportDateYTD_LY,"Link=","Account Index Master","Account Index","=Account Index","ACTNUMBR_5",$D101)</t>
  </si>
  <si>
    <t>=-NL("Sum","AATransactions","Credit Amount","Trx Dimension Code",CourseNum,"GL Posting Date",ReportDateM,"Link=","Account Index Master","Account Index","=Account Index","ACTNUMBR_5",D102)+NL("Sum","AATransactions","Debit Amount","Trx Dimension Code",CourseNum,"GL Posting Date",ReportDateM,"Link=","Account Index Master","Account Index","=Account Index","ACTNUMBR_5",D102)</t>
  </si>
  <si>
    <t>=-NL("Sum","AATransactions","Credit Amount","Trx Dimension Code",CourseNum,"GL Posting Date",ReportDateYTD,"Link=","Account Index Master","Account Index","=Account Index","ACTNUMBR_5",$D102)+NL("Sum","AATransactions","Debit Amount","Trx Dimension Code",CourseNum,"GL Posting Date",ReportDateYTD,"Link=","Account Index Master","Account Index","=Account Index","ACTNUMBR_5",$D102)</t>
  </si>
  <si>
    <t>=-NL("Sum","AAHistoryTransactions","Credit Amount","COURSE-Training Course",CourseNum,"GL Posting Date",ReportDateM_LY,"Link=","Account Index Master","Account Index","=Account Index","ACTNUMBR_5",$D102)+NL("Sum","AAHistoryTransactions","Debit Amount","COURSE-Training Course",CourseNum,"GL Posting Date",ReportDateM_LY,"Link=","Account Index Master","Account Index","=Account Index","ACTNUMBR_5",$D102)</t>
  </si>
  <si>
    <t>=-NL("Sum","AAHistoryTransactions","Credit Amount","COURSE-Training Course",CourseNum,"GL Posting Date",ReportDateYTD_LY,"Link=","Account Index Master","Account Index","=Account Index","ACTNUMBR_5",$D102)+NL("Sum","AAHistoryTransactions","Debit Amount","COURSE-Training Course",CourseNum,"GL Posting Date",ReportDateYTD_LY,"Link=","Account Index Master","Account Index","=Account Index","ACTNUMBR_5",$D102)</t>
  </si>
  <si>
    <t>=-NL("Sum","AATransactions","Credit Amount","Trx Dimension Code",CourseNum,"GL Posting Date",ReportDateM,"Link=","Account Index Master","Account Index","=Account Index","ACTNUMBR_5",D103)+NL("Sum","AATransactions","Debit Amount","Trx Dimension Code",CourseNum,"GL Posting Date",ReportDateM,"Link=","Account Index Master","Account Index","=Account Index","ACTNUMBR_5",D103)</t>
  </si>
  <si>
    <t>=-NL("Sum","AATransactions","Credit Amount","Trx Dimension Code",CourseNum,"GL Posting Date",ReportDateYTD,"Link=","Account Index Master","Account Index","=Account Index","ACTNUMBR_5",$D103)+NL("Sum","AATransactions","Debit Amount","Trx Dimension Code",CourseNum,"GL Posting Date",ReportDateYTD,"Link=","Account Index Master","Account Index","=Account Index","ACTNUMBR_5",$D103)</t>
  </si>
  <si>
    <t>=-NL("Sum","AAHistoryTransactions","Credit Amount","COURSE-Training Course",CourseNum,"GL Posting Date",ReportDateM_LY,"Link=","Account Index Master","Account Index","=Account Index","ACTNUMBR_5",$D103)+NL("Sum","AAHistoryTransactions","Debit Amount","COURSE-Training Course",CourseNum,"GL Posting Date",ReportDateM_LY,"Link=","Account Index Master","Account Index","=Account Index","ACTNUMBR_5",$D103)</t>
  </si>
  <si>
    <t>=-NL("Sum","AAHistoryTransactions","Credit Amount","COURSE-Training Course",CourseNum,"GL Posting Date",ReportDateYTD_LY,"Link=","Account Index Master","Account Index","=Account Index","ACTNUMBR_5",$D103)+NL("Sum","AAHistoryTransactions","Debit Amount","COURSE-Training Course",CourseNum,"GL Posting Date",ReportDateYTD_LY,"Link=","Account Index Master","Account Index","=Account Index","ACTNUMBR_5",$D103)</t>
  </si>
  <si>
    <t>=-NL("Sum","AATransactions","Credit Amount","Trx Dimension Code",CourseNum,"GL Posting Date",ReportDateM,"Link=","Account Index Master","Account Index","=Account Index","ACTNUMBR_5",D104)+NL("Sum","AATransactions","Debit Amount","Trx Dimension Code",CourseNum,"GL Posting Date",ReportDateM,"Link=","Account Index Master","Account Index","=Account Index","ACTNUMBR_5",D104)</t>
  </si>
  <si>
    <t>=-NL("Sum","AATransactions","Credit Amount","Trx Dimension Code",CourseNum,"GL Posting Date",ReportDateYTD,"Link=","Account Index Master","Account Index","=Account Index","ACTNUMBR_5",$D104)+NL("Sum","AATransactions","Debit Amount","Trx Dimension Code",CourseNum,"GL Posting Date",ReportDateYTD,"Link=","Account Index Master","Account Index","=Account Index","ACTNUMBR_5",$D104)</t>
  </si>
  <si>
    <t>=-NL("Sum","AAHistoryTransactions","Credit Amount","COURSE-Training Course",CourseNum,"GL Posting Date",ReportDateM_LY,"Link=","Account Index Master","Account Index","=Account Index","ACTNUMBR_5",$D104)+NL("Sum","AAHistoryTransactions","Debit Amount","COURSE-Training Course",CourseNum,"GL Posting Date",ReportDateM_LY,"Link=","Account Index Master","Account Index","=Account Index","ACTNUMBR_5",$D104)</t>
  </si>
  <si>
    <t>=-NL("Sum","AAHistoryTransactions","Credit Amount","COURSE-Training Course",CourseNum,"GL Posting Date",ReportDateYTD_LY,"Link=","Account Index Master","Account Index","=Account Index","ACTNUMBR_5",$D104)+NL("Sum","AAHistoryTransactions","Debit Amount","COURSE-Training Course",CourseNum,"GL Posting Date",ReportDateYTD_LY,"Link=","Account Index Master","Account Index","=Account Index","ACTNUMBR_5",$D104)</t>
  </si>
  <si>
    <t>=-NL("Sum","AATransactions","Credit Amount","Trx Dimension Code",CourseNum,"GL Posting Date",ReportDateM,"Link=","Account Index Master","Account Index","=Account Index","ACTNUMBR_5",D105)+NL("Sum","AATransactions","Debit Amount","Trx Dimension Code",CourseNum,"GL Posting Date",ReportDateM,"Link=","Account Index Master","Account Index","=Account Index","ACTNUMBR_5",D105)</t>
  </si>
  <si>
    <t>=-NL("Sum","AATransactions","Credit Amount","Trx Dimension Code",CourseNum,"GL Posting Date",ReportDateYTD,"Link=","Account Index Master","Account Index","=Account Index","ACTNUMBR_5",$D105)+NL("Sum","AATransactions","Debit Amount","Trx Dimension Code",CourseNum,"GL Posting Date",ReportDateYTD,"Link=","Account Index Master","Account Index","=Account Index","ACTNUMBR_5",$D105)</t>
  </si>
  <si>
    <t>=-NL("Sum","AAHistoryTransactions","Credit Amount","COURSE-Training Course",CourseNum,"GL Posting Date",ReportDateM_LY,"Link=","Account Index Master","Account Index","=Account Index","ACTNUMBR_5",$D105)+NL("Sum","AAHistoryTransactions","Debit Amount","COURSE-Training Course",CourseNum,"GL Posting Date",ReportDateM_LY,"Link=","Account Index Master","Account Index","=Account Index","ACTNUMBR_5",$D105)</t>
  </si>
  <si>
    <t>=-NL("Sum","AAHistoryTransactions","Credit Amount","COURSE-Training Course",CourseNum,"GL Posting Date",ReportDateYTD_LY,"Link=","Account Index Master","Account Index","=Account Index","ACTNUMBR_5",$D105)+NL("Sum","AAHistoryTransactions","Debit Amount","COURSE-Training Course",CourseNum,"GL Posting Date",ReportDateYTD_LY,"Link=","Account Index Master","Account Index","=Account Index","ACTNUMBR_5",$D105)</t>
  </si>
  <si>
    <t>=-NL("Sum","AATransactions","Credit Amount","Trx Dimension Code",CourseNum,"GL Posting Date",ReportDateM,"Link=","Account Index Master","Account Index","=Account Index","ACTNUMBR_5",D106)+NL("Sum","AATransactions","Debit Amount","Trx Dimension Code",CourseNum,"GL Posting Date",ReportDateM,"Link=","Account Index Master","Account Index","=Account Index","ACTNUMBR_5",D106)</t>
  </si>
  <si>
    <t>=-NL("Sum","AATransactions","Credit Amount","Trx Dimension Code",CourseNum,"GL Posting Date",ReportDateYTD,"Link=","Account Index Master","Account Index","=Account Index","ACTNUMBR_5",$D106)+NL("Sum","AATransactions","Debit Amount","Trx Dimension Code",CourseNum,"GL Posting Date",ReportDateYTD,"Link=","Account Index Master","Account Index","=Account Index","ACTNUMBR_5",$D106)</t>
  </si>
  <si>
    <t>=-NL("Sum","AAHistoryTransactions","Credit Amount","COURSE-Training Course",CourseNum,"GL Posting Date",ReportDateM_LY,"Link=","Account Index Master","Account Index","=Account Index","ACTNUMBR_5",$D106)+NL("Sum","AAHistoryTransactions","Debit Amount","COURSE-Training Course",CourseNum,"GL Posting Date",ReportDateM_LY,"Link=","Account Index Master","Account Index","=Account Index","ACTNUMBR_5",$D106)</t>
  </si>
  <si>
    <t>=-NL("Sum","AAHistoryTransactions","Credit Amount","COURSE-Training Course",CourseNum,"GL Posting Date",ReportDateYTD_LY,"Link=","Account Index Master","Account Index","=Account Index","ACTNUMBR_5",$D106)+NL("Sum","AAHistoryTransactions","Debit Amount","COURSE-Training Course",CourseNum,"GL Posting Date",ReportDateYTD_LY,"Link=","Account Index Master","Account Index","=Account Index","ACTNUMBR_5",$D106)</t>
  </si>
  <si>
    <t>=-NL("Sum","AATransactions","Credit Amount","Trx Dimension Code",CourseNum,"GL Posting Date",ReportDateM,"Link=","Account Index Master","Account Index","=Account Index","ACTNUMBR_5",D107)+NL("Sum","AATransactions","Debit Amount","Trx Dimension Code",CourseNum,"GL Posting Date",ReportDateM,"Link=","Account Index Master","Account Index","=Account Index","ACTNUMBR_5",D107)</t>
  </si>
  <si>
    <t>=-NL("Sum","AATransactions","Credit Amount","Trx Dimension Code",CourseNum,"GL Posting Date",ReportDateYTD,"Link=","Account Index Master","Account Index","=Account Index","ACTNUMBR_5",$D107)+NL("Sum","AATransactions","Debit Amount","Trx Dimension Code",CourseNum,"GL Posting Date",ReportDateYTD,"Link=","Account Index Master","Account Index","=Account Index","ACTNUMBR_5",$D107)</t>
  </si>
  <si>
    <t>=-NL("Sum","AAHistoryTransactions","Credit Amount","COURSE-Training Course",CourseNum,"GL Posting Date",ReportDateM_LY,"Link=","Account Index Master","Account Index","=Account Index","ACTNUMBR_5",$D107)+NL("Sum","AAHistoryTransactions","Debit Amount","COURSE-Training Course",CourseNum,"GL Posting Date",ReportDateM_LY,"Link=","Account Index Master","Account Index","=Account Index","ACTNUMBR_5",$D107)</t>
  </si>
  <si>
    <t>=-NL("Sum","AAHistoryTransactions","Credit Amount","COURSE-Training Course",CourseNum,"GL Posting Date",ReportDateYTD_LY,"Link=","Account Index Master","Account Index","=Account Index","ACTNUMBR_5",$D107)+NL("Sum","AAHistoryTransactions","Debit Amount","COURSE-Training Course",CourseNum,"GL Posting Date",ReportDateYTD_LY,"Link=","Account Index Master","Account Index","=Account Index","ACTNUMBR_5",$D107)</t>
  </si>
  <si>
    <t>=-NL("Sum","AATransactions","Credit Amount","Trx Dimension Code",CourseNum,"GL Posting Date",ReportDateM,"Link=","Account Index Master","Account Index","=Account Index","ACTNUMBR_5",D108)+NL("Sum","AATransactions","Debit Amount","Trx Dimension Code",CourseNum,"GL Posting Date",ReportDateM,"Link=","Account Index Master","Account Index","=Account Index","ACTNUMBR_5",D108)</t>
  </si>
  <si>
    <t>=-NL("Sum","AATransactions","Credit Amount","Trx Dimension Code",CourseNum,"GL Posting Date",ReportDateYTD,"Link=","Account Index Master","Account Index","=Account Index","ACTNUMBR_5",$D108)+NL("Sum","AATransactions","Debit Amount","Trx Dimension Code",CourseNum,"GL Posting Date",ReportDateYTD,"Link=","Account Index Master","Account Index","=Account Index","ACTNUMBR_5",$D108)</t>
  </si>
  <si>
    <t>=-NL("Sum","AAHistoryTransactions","Credit Amount","COURSE-Training Course",CourseNum,"GL Posting Date",ReportDateM_LY,"Link=","Account Index Master","Account Index","=Account Index","ACTNUMBR_5",$D108)+NL("Sum","AAHistoryTransactions","Debit Amount","COURSE-Training Course",CourseNum,"GL Posting Date",ReportDateM_LY,"Link=","Account Index Master","Account Index","=Account Index","ACTNUMBR_5",$D108)</t>
  </si>
  <si>
    <t>=-NL("Sum","AAHistoryTransactions","Credit Amount","COURSE-Training Course",CourseNum,"GL Posting Date",ReportDateYTD_LY,"Link=","Account Index Master","Account Index","=Account Index","ACTNUMBR_5",$D108)+NL("Sum","AAHistoryTransactions","Debit Amount","COURSE-Training Course",CourseNum,"GL Posting Date",ReportDateYTD_LY,"Link=","Account Index Master","Account Index","=Account Index","ACTNUMBR_5",$D108)</t>
  </si>
  <si>
    <t>=-NL("Sum","AATransactions","Credit Amount","Trx Dimension Code",CourseNum,"GL Posting Date",ReportDateM,"Link=","Account Index Master","Account Index","=Account Index","ACTNUMBR_5",D109)+NL("Sum","AATransactions","Debit Amount","Trx Dimension Code",CourseNum,"GL Posting Date",ReportDateM,"Link=","Account Index Master","Account Index","=Account Index","ACTNUMBR_5",D109)</t>
  </si>
  <si>
    <t>=-NL("Sum","AATransactions","Credit Amount","Trx Dimension Code",CourseNum,"GL Posting Date",ReportDateYTD,"Link=","Account Index Master","Account Index","=Account Index","ACTNUMBR_5",$D109)+NL("Sum","AATransactions","Debit Amount","Trx Dimension Code",CourseNum,"GL Posting Date",ReportDateYTD,"Link=","Account Index Master","Account Index","=Account Index","ACTNUMBR_5",$D109)</t>
  </si>
  <si>
    <t>=-NL("Sum","AAHistoryTransactions","Credit Amount","COURSE-Training Course",CourseNum,"GL Posting Date",ReportDateM_LY,"Link=","Account Index Master","Account Index","=Account Index","ACTNUMBR_5",$D109)+NL("Sum","AAHistoryTransactions","Debit Amount","COURSE-Training Course",CourseNum,"GL Posting Date",ReportDateM_LY,"Link=","Account Index Master","Account Index","=Account Index","ACTNUMBR_5",$D109)</t>
  </si>
  <si>
    <t>=-NL("Sum","AAHistoryTransactions","Credit Amount","COURSE-Training Course",CourseNum,"GL Posting Date",ReportDateYTD_LY,"Link=","Account Index Master","Account Index","=Account Index","ACTNUMBR_5",$D109)+NL("Sum","AAHistoryTransactions","Debit Amount","COURSE-Training Course",CourseNum,"GL Posting Date",ReportDateYTD_LY,"Link=","Account Index Master","Account Index","=Account Index","ACTNUMBR_5",$D109)</t>
  </si>
  <si>
    <t>=-NL("Sum","AATransactions","Credit Amount","Trx Dimension Code",CourseNum,"GL Posting Date",ReportDateM,"Link=","Account Index Master","Account Index","=Account Index","ACTNUMBR_5",D110)+NL("Sum","AATransactions","Debit Amount","Trx Dimension Code",CourseNum,"GL Posting Date",ReportDateM,"Link=","Account Index Master","Account Index","=Account Index","ACTNUMBR_5",D110)</t>
  </si>
  <si>
    <t>=-NL("Sum","AATransactions","Credit Amount","Trx Dimension Code",CourseNum,"GL Posting Date",ReportDateYTD,"Link=","Account Index Master","Account Index","=Account Index","ACTNUMBR_5",$D110)+NL("Sum","AATransactions","Debit Amount","Trx Dimension Code",CourseNum,"GL Posting Date",ReportDateYTD,"Link=","Account Index Master","Account Index","=Account Index","ACTNUMBR_5",$D110)</t>
  </si>
  <si>
    <t>=-NL("Sum","AAHistoryTransactions","Credit Amount","COURSE-Training Course",CourseNum,"GL Posting Date",ReportDateM_LY,"Link=","Account Index Master","Account Index","=Account Index","ACTNUMBR_5",$D110)+NL("Sum","AAHistoryTransactions","Debit Amount","COURSE-Training Course",CourseNum,"GL Posting Date",ReportDateM_LY,"Link=","Account Index Master","Account Index","=Account Index","ACTNUMBR_5",$D110)</t>
  </si>
  <si>
    <t>=-NL("Sum","AAHistoryTransactions","Credit Amount","COURSE-Training Course",CourseNum,"GL Posting Date",ReportDateYTD_LY,"Link=","Account Index Master","Account Index","=Account Index","ACTNUMBR_5",$D110)+NL("Sum","AAHistoryTransactions","Debit Amount","COURSE-Training Course",CourseNum,"GL Posting Date",ReportDateYTD_LY,"Link=","Account Index Master","Account Index","=Account Index","ACTNUMBR_5",$D110)</t>
  </si>
  <si>
    <t>=-NL("Sum","AATransactions","Credit Amount","Trx Dimension Code",CourseNum,"GL Posting Date",ReportDateM,"Link=","Account Index Master","Account Index","=Account Index","ACTNUMBR_5",D111)+NL("Sum","AATransactions","Debit Amount","Trx Dimension Code",CourseNum,"GL Posting Date",ReportDateM,"Link=","Account Index Master","Account Index","=Account Index","ACTNUMBR_5",D111)</t>
  </si>
  <si>
    <t>=-NL("Sum","AATransactions","Credit Amount","Trx Dimension Code",CourseNum,"GL Posting Date",ReportDateYTD,"Link=","Account Index Master","Account Index","=Account Index","ACTNUMBR_5",$D111)+NL("Sum","AATransactions","Debit Amount","Trx Dimension Code",CourseNum,"GL Posting Date",ReportDateYTD,"Link=","Account Index Master","Account Index","=Account Index","ACTNUMBR_5",$D111)</t>
  </si>
  <si>
    <t>=-NL("Sum","AAHistoryTransactions","Credit Amount","COURSE-Training Course",CourseNum,"GL Posting Date",ReportDateM_LY,"Link=","Account Index Master","Account Index","=Account Index","ACTNUMBR_5",$D111)+NL("Sum","AAHistoryTransactions","Debit Amount","COURSE-Training Course",CourseNum,"GL Posting Date",ReportDateM_LY,"Link=","Account Index Master","Account Index","=Account Index","ACTNUMBR_5",$D111)</t>
  </si>
  <si>
    <t>=-NL("Sum","AAHistoryTransactions","Credit Amount","COURSE-Training Course",CourseNum,"GL Posting Date",ReportDateYTD_LY,"Link=","Account Index Master","Account Index","=Account Index","ACTNUMBR_5",$D111)+NL("Sum","AAHistoryTransactions","Debit Amount","COURSE-Training Course",CourseNum,"GL Posting Date",ReportDateYTD_LY,"Link=","Account Index Master","Account Index","=Account Index","ACTNUMBR_5",$D111)</t>
  </si>
  <si>
    <t>=-NL("Sum","AATransactions","Credit Amount","Trx Dimension Code",CourseNum,"GL Posting Date",ReportDateM,"Link=","Account Index Master","Account Index","=Account Index","ACTNUMBR_5",D112)+NL("Sum","AATransactions","Debit Amount","Trx Dimension Code",CourseNum,"GL Posting Date",ReportDateM,"Link=","Account Index Master","Account Index","=Account Index","ACTNUMBR_5",D112)</t>
  </si>
  <si>
    <t>=-NL("Sum","AATransactions","Credit Amount","Trx Dimension Code",CourseNum,"GL Posting Date",ReportDateYTD,"Link=","Account Index Master","Account Index","=Account Index","ACTNUMBR_5",$D112)+NL("Sum","AATransactions","Debit Amount","Trx Dimension Code",CourseNum,"GL Posting Date",ReportDateYTD,"Link=","Account Index Master","Account Index","=Account Index","ACTNUMBR_5",$D112)</t>
  </si>
  <si>
    <t>=-NL("Sum","AAHistoryTransactions","Credit Amount","COURSE-Training Course",CourseNum,"GL Posting Date",ReportDateM_LY,"Link=","Account Index Master","Account Index","=Account Index","ACTNUMBR_5",$D112)+NL("Sum","AAHistoryTransactions","Debit Amount","COURSE-Training Course",CourseNum,"GL Posting Date",ReportDateM_LY,"Link=","Account Index Master","Account Index","=Account Index","ACTNUMBR_5",$D112)</t>
  </si>
  <si>
    <t>=-NL("Sum","AAHistoryTransactions","Credit Amount","COURSE-Training Course",CourseNum,"GL Posting Date",ReportDateYTD_LY,"Link=","Account Index Master","Account Index","=Account Index","ACTNUMBR_5",$D112)+NL("Sum","AAHistoryTransactions","Debit Amount","COURSE-Training Course",CourseNum,"GL Posting Date",ReportDateYTD_LY,"Link=","Account Index Master","Account Index","=Account Index","ACTNUMBR_5",$D112)</t>
  </si>
  <si>
    <t>=-NL("Sum","AATransactions","Credit Amount","Trx Dimension Code",CourseNum,"GL Posting Date",ReportDateM,"Link=","Account Index Master","Account Index","=Account Index","ACTNUMBR_5",D113)+NL("Sum","AATransactions","Debit Amount","Trx Dimension Code",CourseNum,"GL Posting Date",ReportDateM,"Link=","Account Index Master","Account Index","=Account Index","ACTNUMBR_5",D113)</t>
  </si>
  <si>
    <t>=-NL("Sum","AATransactions","Credit Amount","Trx Dimension Code",CourseNum,"GL Posting Date",ReportDateYTD,"Link=","Account Index Master","Account Index","=Account Index","ACTNUMBR_5",$D113)+NL("Sum","AATransactions","Debit Amount","Trx Dimension Code",CourseNum,"GL Posting Date",ReportDateYTD,"Link=","Account Index Master","Account Index","=Account Index","ACTNUMBR_5",$D113)</t>
  </si>
  <si>
    <t>=-NL("Sum","AAHistoryTransactions","Credit Amount","COURSE-Training Course",CourseNum,"GL Posting Date",ReportDateM_LY,"Link=","Account Index Master","Account Index","=Account Index","ACTNUMBR_5",$D113)+NL("Sum","AAHistoryTransactions","Debit Amount","COURSE-Training Course",CourseNum,"GL Posting Date",ReportDateM_LY,"Link=","Account Index Master","Account Index","=Account Index","ACTNUMBR_5",$D113)</t>
  </si>
  <si>
    <t>=-NL("Sum","AAHistoryTransactions","Credit Amount","COURSE-Training Course",CourseNum,"GL Posting Date",ReportDateYTD_LY,"Link=","Account Index Master","Account Index","=Account Index","ACTNUMBR_5",$D113)+NL("Sum","AAHistoryTransactions","Debit Amount","COURSE-Training Course",CourseNum,"GL Posting Date",ReportDateYTD_LY,"Link=","Account Index Master","Account Index","=Account Index","ACTNUMBR_5",$D113)</t>
  </si>
  <si>
    <t>=-NL("Sum","AATransactions","Credit Amount","Trx Dimension Code",CourseNum,"GL Posting Date",ReportDateM,"Link=","Account Index Master","Account Index","=Account Index","ACTNUMBR_5",D114)+NL("Sum","AATransactions","Debit Amount","Trx Dimension Code",CourseNum,"GL Posting Date",ReportDateM,"Link=","Account Index Master","Account Index","=Account Index","ACTNUMBR_5",D114)</t>
  </si>
  <si>
    <t>=-NL("Sum","AATransactions","Credit Amount","Trx Dimension Code",CourseNum,"GL Posting Date",ReportDateYTD,"Link=","Account Index Master","Account Index","=Account Index","ACTNUMBR_5",$D114)+NL("Sum","AATransactions","Debit Amount","Trx Dimension Code",CourseNum,"GL Posting Date",ReportDateYTD,"Link=","Account Index Master","Account Index","=Account Index","ACTNUMBR_5",$D114)</t>
  </si>
  <si>
    <t>=-NL("Sum","AAHistoryTransactions","Credit Amount","COURSE-Training Course",CourseNum,"GL Posting Date",ReportDateM_LY,"Link=","Account Index Master","Account Index","=Account Index","ACTNUMBR_5",$D114)+NL("Sum","AAHistoryTransactions","Debit Amount","COURSE-Training Course",CourseNum,"GL Posting Date",ReportDateM_LY,"Link=","Account Index Master","Account Index","=Account Index","ACTNUMBR_5",$D114)</t>
  </si>
  <si>
    <t>=-NL("Sum","AAHistoryTransactions","Credit Amount","COURSE-Training Course",CourseNum,"GL Posting Date",ReportDateYTD_LY,"Link=","Account Index Master","Account Index","=Account Index","ACTNUMBR_5",$D114)+NL("Sum","AAHistoryTransactions","Debit Amount","COURSE-Training Course",CourseNum,"GL Posting Date",ReportDateYTD_LY,"Link=","Account Index Master","Account Index","=Account Index","ACTNUMBR_5",$D114)</t>
  </si>
  <si>
    <t>=-NL("Sum","AATransactions","Credit Amount","Trx Dimension Code",CourseNum,"GL Posting Date",ReportDateM,"Link=","Account Index Master","Account Index","=Account Index","ACTNUMBR_5",D115)+NL("Sum","AATransactions","Debit Amount","Trx Dimension Code",CourseNum,"GL Posting Date",ReportDateM,"Link=","Account Index Master","Account Index","=Account Index","ACTNUMBR_5",D115)</t>
  </si>
  <si>
    <t>=-NL("Sum","AATransactions","Credit Amount","Trx Dimension Code",CourseNum,"GL Posting Date",ReportDateYTD,"Link=","Account Index Master","Account Index","=Account Index","ACTNUMBR_5",$D115)+NL("Sum","AATransactions","Debit Amount","Trx Dimension Code",CourseNum,"GL Posting Date",ReportDateYTD,"Link=","Account Index Master","Account Index","=Account Index","ACTNUMBR_5",$D115)</t>
  </si>
  <si>
    <t>=-NL("Sum","AAHistoryTransactions","Credit Amount","COURSE-Training Course",CourseNum,"GL Posting Date",ReportDateM_LY,"Link=","Account Index Master","Account Index","=Account Index","ACTNUMBR_5",$D115)+NL("Sum","AAHistoryTransactions","Debit Amount","COURSE-Training Course",CourseNum,"GL Posting Date",ReportDateM_LY,"Link=","Account Index Master","Account Index","=Account Index","ACTNUMBR_5",$D115)</t>
  </si>
  <si>
    <t>=-NL("Sum","AAHistoryTransactions","Credit Amount","COURSE-Training Course",CourseNum,"GL Posting Date",ReportDateYTD_LY,"Link=","Account Index Master","Account Index","=Account Index","ACTNUMBR_5",$D115)+NL("Sum","AAHistoryTransactions","Debit Amount","COURSE-Training Course",CourseNum,"GL Posting Date",ReportDateYTD_LY,"Link=","Account Index Master","Account Index","=Account Index","ACTNUMBR_5",$D115)</t>
  </si>
  <si>
    <t>=-NL("Sum","AATransactions","Credit Amount","Trx Dimension Code",CourseNum,"GL Posting Date",ReportDateM,"Link=","Account Index Master","Account Index","=Account Index","ACTNUMBR_5",D116)+NL("Sum","AATransactions","Debit Amount","Trx Dimension Code",CourseNum,"GL Posting Date",ReportDateM,"Link=","Account Index Master","Account Index","=Account Index","ACTNUMBR_5",D116)</t>
  </si>
  <si>
    <t>=-NL("Sum","AATransactions","Credit Amount","Trx Dimension Code",CourseNum,"GL Posting Date",ReportDateYTD,"Link=","Account Index Master","Account Index","=Account Index","ACTNUMBR_5",$D116)+NL("Sum","AATransactions","Debit Amount","Trx Dimension Code",CourseNum,"GL Posting Date",ReportDateYTD,"Link=","Account Index Master","Account Index","=Account Index","ACTNUMBR_5",$D116)</t>
  </si>
  <si>
    <t>=-NL("Sum","AAHistoryTransactions","Credit Amount","COURSE-Training Course",CourseNum,"GL Posting Date",ReportDateM_LY,"Link=","Account Index Master","Account Index","=Account Index","ACTNUMBR_5",$D116)+NL("Sum","AAHistoryTransactions","Debit Amount","COURSE-Training Course",CourseNum,"GL Posting Date",ReportDateM_LY,"Link=","Account Index Master","Account Index","=Account Index","ACTNUMBR_5",$D116)</t>
  </si>
  <si>
    <t>=-NL("Sum","AAHistoryTransactions","Credit Amount","COURSE-Training Course",CourseNum,"GL Posting Date",ReportDateYTD_LY,"Link=","Account Index Master","Account Index","=Account Index","ACTNUMBR_5",$D116)+NL("Sum","AAHistoryTransactions","Debit Amount","COURSE-Training Course",CourseNum,"GL Posting Date",ReportDateYTD_LY,"Link=","Account Index Master","Account Index","=Account Index","ACTNUMBR_5",$D116)</t>
  </si>
  <si>
    <t>=-NL("Sum","AATransactions","Credit Amount","Trx Dimension Code",CourseNum,"GL Posting Date",ReportDateM,"Link=","Account Index Master","Account Index","=Account Index","ACTNUMBR_5",D117)+NL("Sum","AATransactions","Debit Amount","Trx Dimension Code",CourseNum,"GL Posting Date",ReportDateM,"Link=","Account Index Master","Account Index","=Account Index","ACTNUMBR_5",D117)</t>
  </si>
  <si>
    <t>=-NL("Sum","AATransactions","Credit Amount","Trx Dimension Code",CourseNum,"GL Posting Date",ReportDateYTD,"Link=","Account Index Master","Account Index","=Account Index","ACTNUMBR_5",$D117)+NL("Sum","AATransactions","Debit Amount","Trx Dimension Code",CourseNum,"GL Posting Date",ReportDateYTD,"Link=","Account Index Master","Account Index","=Account Index","ACTNUMBR_5",$D117)</t>
  </si>
  <si>
    <t>=-NL("Sum","AAHistoryTransactions","Credit Amount","COURSE-Training Course",CourseNum,"GL Posting Date",ReportDateM_LY,"Link=","Account Index Master","Account Index","=Account Index","ACTNUMBR_5",$D117)+NL("Sum","AAHistoryTransactions","Debit Amount","COURSE-Training Course",CourseNum,"GL Posting Date",ReportDateM_LY,"Link=","Account Index Master","Account Index","=Account Index","ACTNUMBR_5",$D117)</t>
  </si>
  <si>
    <t>=-NL("Sum","AAHistoryTransactions","Credit Amount","COURSE-Training Course",CourseNum,"GL Posting Date",ReportDateYTD_LY,"Link=","Account Index Master","Account Index","=Account Index","ACTNUMBR_5",$D117)+NL("Sum","AAHistoryTransactions","Debit Amount","COURSE-Training Course",CourseNum,"GL Posting Date",ReportDateYTD_LY,"Link=","Account Index Master","Account Index","=Account Index","ACTNUMBR_5",$D117)</t>
  </si>
  <si>
    <t>=-NL("Sum","AATransactions","Credit Amount","Trx Dimension Code",CourseNum,"GL Posting Date",ReportDateM,"Link=","Account Index Master","Account Index","=Account Index","ACTNUMBR_5",D118)+NL("Sum","AATransactions","Debit Amount","Trx Dimension Code",CourseNum,"GL Posting Date",ReportDateM,"Link=","Account Index Master","Account Index","=Account Index","ACTNUMBR_5",D118)</t>
  </si>
  <si>
    <t>=-NL("Sum","AATransactions","Credit Amount","Trx Dimension Code",CourseNum,"GL Posting Date",ReportDateYTD,"Link=","Account Index Master","Account Index","=Account Index","ACTNUMBR_5",$D118)+NL("Sum","AATransactions","Debit Amount","Trx Dimension Code",CourseNum,"GL Posting Date",ReportDateYTD,"Link=","Account Index Master","Account Index","=Account Index","ACTNUMBR_5",$D118)</t>
  </si>
  <si>
    <t>=-NL("Sum","AAHistoryTransactions","Credit Amount","COURSE-Training Course",CourseNum,"GL Posting Date",ReportDateM_LY,"Link=","Account Index Master","Account Index","=Account Index","ACTNUMBR_5",$D118)+NL("Sum","AAHistoryTransactions","Debit Amount","COURSE-Training Course",CourseNum,"GL Posting Date",ReportDateM_LY,"Link=","Account Index Master","Account Index","=Account Index","ACTNUMBR_5",$D118)</t>
  </si>
  <si>
    <t>=-NL("Sum","AAHistoryTransactions","Credit Amount","COURSE-Training Course",CourseNum,"GL Posting Date",ReportDateYTD_LY,"Link=","Account Index Master","Account Index","=Account Index","ACTNUMBR_5",$D118)+NL("Sum","AAHistoryTransactions","Debit Amount","COURSE-Training Course",CourseNum,"GL Posting Date",ReportDateYTD_LY,"Link=","Account Index Master","Account Index","=Account Index","ACTNUMBR_5",$D118)</t>
  </si>
  <si>
    <t>=FiscalPeriods!$D$4</t>
  </si>
  <si>
    <t>=C2</t>
  </si>
  <si>
    <t>=IF(AND(MONTH(C2)&gt;=7,MONTH(C2)&lt;=12),"7/1/"&amp;YEAR(C2),"7/1/"&amp;YEAR(C2)-1)</t>
  </si>
  <si>
    <t>=NL("Rows","Jet Fiscal Period",{"Fiscal Year","Period ID","Period Start Date","Period End Date","Series"},"Series","0","Period End Date",OPTIONS!$C$2)</t>
  </si>
  <si>
    <t>=NF($B4,"Fiscal Year")</t>
  </si>
  <si>
    <t>=NF($B4,"Period ID")</t>
  </si>
  <si>
    <t>=NF($B4,"Period Start Date")</t>
  </si>
  <si>
    <t>=NF($B4,"Period End Date")</t>
  </si>
  <si>
    <t>=TEXT(F4,"mmmm")</t>
  </si>
  <si>
    <t>=RIGHT($C$4,2)</t>
  </si>
  <si>
    <t>=RIGHT($C$4-1,2)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</si>
  <si>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</si>
  <si>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</si>
  <si>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</si>
  <si>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</si>
  <si>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</si>
  <si>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</si>
  <si>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</si>
  <si>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</si>
  <si>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</si>
  <si>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</si>
  <si>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</si>
  <si>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=HLOOKUP(D4,L7:W8,2,FALSE)</t>
  </si>
  <si>
    <t>="FY "&amp;$I$7&amp;"-"&amp;$I$6</t>
  </si>
  <si>
    <t>="For the "&amp;$I$8&amp;" Months Ending "&amp;TEXT(F4,"mmmm dd, yyyy")</t>
  </si>
  <si>
    <t>=NL("First","Jet Fiscal Period","Period ID","Period End Date",$C$2)</t>
  </si>
  <si>
    <t>Show</t>
  </si>
  <si>
    <t>FIT</t>
  </si>
  <si>
    <t>CY Budget</t>
  </si>
  <si>
    <t>% Utilized</t>
  </si>
  <si>
    <t>=OPTIONS!$J$17</t>
  </si>
  <si>
    <t>=$J$9&amp;"/"&amp;$J$10</t>
  </si>
  <si>
    <t>=($J$9-1)&amp;"/"&amp;$J$10</t>
  </si>
  <si>
    <t>=NP("datefilter",J$23,J$22)</t>
  </si>
  <si>
    <t>=NP("datefilter",DATE(YEAR(J$22),MONTH(J$22),1),J$22)</t>
  </si>
  <si>
    <t>=NP("datefilter",DATE(YEAR(J$23)-1,MONTH(J$23),1),DATE(YEAR(J$22)-1,MONTH(J$22),DAY(J$22)))</t>
  </si>
  <si>
    <t>=NP("datefilter",DATE(YEAR(J$22)-1,MONTH(J$22),1),DATE(YEAR(J$22)-1,MONTH(J$22),DAY(J$22)))</t>
  </si>
  <si>
    <t>="YTD "&amp;$I$7&amp;"-"&amp;$I$6&amp;" "</t>
  </si>
  <si>
    <t>=$J$9-1&amp;"/12"</t>
  </si>
  <si>
    <t>=$J$9-2&amp;"/12"</t>
  </si>
  <si>
    <t>=B4</t>
  </si>
  <si>
    <t>=G9-1</t>
  </si>
  <si>
    <t>=GL("Cell","Balance",,OPTIONS!$J$11,OPTIONS!$J$11,,,OPTIONS!$J$16,$B$5,,$D11)*$C11</t>
  </si>
  <si>
    <t>=GL("Cell","Balance",,,OPTIONS!$J$11,,,OPTIONS!$J$16,$B$5,,$D11)*$C11</t>
  </si>
  <si>
    <t>=GL("Cell","Balance",,OPTIONS!$J$12,OPTIONS!$J$12,,,OPTIONS!$J$16,$B$5,,$D11)*$C11</t>
  </si>
  <si>
    <t>=GL("Cell","Balance",,,OPTIONS!$K$9,,,OPTIONS!$J$16,$B$5,,$D11)*$C11</t>
  </si>
  <si>
    <t>=GL("Cell","Balance",,OPTIONS!$J$11,OPTIONS!$J$11,,,OPTIONS!$J$16,$B$5,,$D12)*$C12</t>
  </si>
  <si>
    <t>=GL("Cell","Balance",,,OPTIONS!$J$11,,,OPTIONS!$J$16,$B$5,,$D12)*$C12</t>
  </si>
  <si>
    <t>=GL("Cell","Balance",,OPTIONS!$J$12,OPTIONS!$J$12,,,OPTIONS!$J$16,$B$5,,$D12)*$C12</t>
  </si>
  <si>
    <t>=GL("Cell","Balance",,,OPTIONS!$K$9,,,OPTIONS!$J$16,$B$5,,$D12)*$C12</t>
  </si>
  <si>
    <t>=SUBTOTAL(9,F11:F12)</t>
  </si>
  <si>
    <t>=SUBTOTAL(9,G11:G12)</t>
  </si>
  <si>
    <t>=SUBTOTAL(9,H11:H12)</t>
  </si>
  <si>
    <t>=SUBTOTAL(9,I11:I12)</t>
  </si>
  <si>
    <t>=SUBTOTAL(9,J11:J12)</t>
  </si>
  <si>
    <t>=SUBTOTAL(9,K11:K12)</t>
  </si>
  <si>
    <t>=GL("Cell","Balance",,OPTIONS!$J$11,OPTIONS!$J$11,,,OPTIONS!$J$16,$B$5,,$D15)*$C15</t>
  </si>
  <si>
    <t>=GL("Cell","Balance",,,OPTIONS!$J$11,,,OPTIONS!$J$16,$B$5,,$D15)*$C15</t>
  </si>
  <si>
    <t>=GL("Cell","Balance",,OPTIONS!$J$12,OPTIONS!$J$12,,,OPTIONS!$J$16,$B$5,,$D15)*$C15</t>
  </si>
  <si>
    <t>=GL("Cell","Balance",,,OPTIONS!$K$9,,,OPTIONS!$J$16,$B$5,,$D15)*$C15</t>
  </si>
  <si>
    <t>=GL("Cell","Balance",,OPTIONS!$J$11,OPTIONS!$J$11,,,OPTIONS!$J$16,$B$5,,$D16)*$C16</t>
  </si>
  <si>
    <t>=GL("Cell","Balance",,,OPTIONS!$J$11,,,OPTIONS!$J$16,$B$5,,$D16)*$C16</t>
  </si>
  <si>
    <t>=GL("Cell","Balance",,OPTIONS!$J$12,OPTIONS!$J$12,,,OPTIONS!$J$16,$B$5,,$D16)*$C16</t>
  </si>
  <si>
    <t>=GL("Cell","Balance",,,OPTIONS!$K$9,,,OPTIONS!$J$16,$B$5,,$D16)*$C16</t>
  </si>
  <si>
    <t>=GL("Cell","Balance",,OPTIONS!$J$11,OPTIONS!$J$11,,,OPTIONS!$J$16,$B$5,,$D17)*$C17</t>
  </si>
  <si>
    <t>=GL("Cell","Balance",,,OPTIONS!$J$11,,,OPTIONS!$J$16,$B$5,,$D17)*$C17</t>
  </si>
  <si>
    <t>=GL("Cell","Balance",,OPTIONS!$J$12,OPTIONS!$J$12,,,OPTIONS!$J$16,$B$5,,$D17)*$C17</t>
  </si>
  <si>
    <t>=GL("Cell","Balance",,,OPTIONS!$K$9,,,OPTIONS!$J$16,$B$5,,$D17)*$C17</t>
  </si>
  <si>
    <t>=SUBTOTAL(9,F15:F17)</t>
  </si>
  <si>
    <t>=SUBTOTAL(9,G16:G17)</t>
  </si>
  <si>
    <t>=SUBTOTAL(9,I15:I17)</t>
  </si>
  <si>
    <t>=SUBTOTAL(9,J15:J17)</t>
  </si>
  <si>
    <t>=SUBTOTAL(9,K15:K17)</t>
  </si>
  <si>
    <t>=GL("Cell","Balance",,OPTIONS!$J$11,OPTIONS!$J$11,,,OPTIONS!$J$16,$B$5,,$D20)*$C20</t>
  </si>
  <si>
    <t>=GL("Cell","Balance",,,OPTIONS!$J$11,,,OPTIONS!$J$16,$B$5,,$D20)*$C20</t>
  </si>
  <si>
    <t>=GL("Cell","Balance",,OPTIONS!$J$12,OPTIONS!$J$12,,,OPTIONS!$J$16,$B$5,,$D20)*$C20</t>
  </si>
  <si>
    <t>=GL("Cell","Balance",,,OPTIONS!$K$9,,,OPTIONS!$J$16,$B$5,,$D20)*$C20</t>
  </si>
  <si>
    <t>=GL("Cell","Balance",,OPTIONS!$J$11,OPTIONS!$J$11,,,OPTIONS!$J$16,$B$5,,$D21)*$C21</t>
  </si>
  <si>
    <t>=GL("Cell","Balance",,,OPTIONS!$J$11,,,OPTIONS!$J$16,$B$5,,$D21)*$C21</t>
  </si>
  <si>
    <t>=GL("Cell","Balance",,OPTIONS!$J$12,OPTIONS!$J$12,,,OPTIONS!$J$16,$B$5,,$D21)*$C21</t>
  </si>
  <si>
    <t>=GL("Cell","Balance",,,OPTIONS!$K$9,,,OPTIONS!$J$16,$B$5,,$D21)*$C21</t>
  </si>
  <si>
    <t>=GL("Cell","Balance",,OPTIONS!$J$11,OPTIONS!$J$11,,,OPTIONS!$J$16,$B$5,,$D22)*$C22</t>
  </si>
  <si>
    <t>=GL("Cell","Balance",,,OPTIONS!$J$11,,,OPTIONS!$J$16,$B$5,,$D22)*$C22</t>
  </si>
  <si>
    <t>=GL("Cell","Balance",,OPTIONS!$J$12,OPTIONS!$J$12,,,OPTIONS!$J$16,$B$5,,$D22)*$C22</t>
  </si>
  <si>
    <t>=GL("Cell","Balance",,,OPTIONS!$K$9,,,OPTIONS!$J$16,$B$5,,$D22)*$C22</t>
  </si>
  <si>
    <t>=GL("Cell","Balance",,OPTIONS!$J$11,OPTIONS!$J$11,,,OPTIONS!$J$16,$B$5,,$D23)*$C23</t>
  </si>
  <si>
    <t>=GL("Cell","Balance",,,OPTIONS!$J$11,,,OPTIONS!$J$16,$B$5,,$D23)*$C23</t>
  </si>
  <si>
    <t>=GL("Cell","Balance",,OPTIONS!$J$12,OPTIONS!$J$12,,,OPTIONS!$J$16,$B$5,,$D23)*$C23</t>
  </si>
  <si>
    <t>=GL("Cell","Balance",,,OPTIONS!$K$9,,,OPTIONS!$J$16,$B$5,,$D23)*$C23</t>
  </si>
  <si>
    <t>=SUBTOTAL(9,F20:F23)</t>
  </si>
  <si>
    <t>=SUBTOTAL(9,G20:G23)</t>
  </si>
  <si>
    <t>=SUBTOTAL(9,H20:H23)</t>
  </si>
  <si>
    <t>=SUBTOTAL(9,I20:I23)</t>
  </si>
  <si>
    <t>=SUBTOTAL(9,J20:J23)</t>
  </si>
  <si>
    <t>=SUBTOTAL(9,K20:K23)</t>
  </si>
  <si>
    <t>=GL("Cell","Balance",,OPTIONS!$J$11,OPTIONS!$J$11,,,OPTIONS!$J$16,$B$5,,$D26)*$C26</t>
  </si>
  <si>
    <t>=GL("Cell","Balance",,,OPTIONS!$J$11,,,OPTIONS!$J$16,$B$5,,$D26)*$C26</t>
  </si>
  <si>
    <t>=GL("Cell","Balance",,OPTIONS!$J$12,OPTIONS!$J$12,,,OPTIONS!$J$16,$B$5,,$D26)*$C26</t>
  </si>
  <si>
    <t>=GL("Cell","Balance",,,OPTIONS!$K$9,,,OPTIONS!$J$16,$B$5,,$D26)*$C26</t>
  </si>
  <si>
    <t>=GL("Cell","Balance",,OPTIONS!$J$11,OPTIONS!$J$11,,,OPTIONS!$J$16,$B$5,,$D27)*$C27</t>
  </si>
  <si>
    <t>=GL("Cell","Balance",,,OPTIONS!$J$11,,,OPTIONS!$J$16,$B$5,,$D27)*$C27</t>
  </si>
  <si>
    <t>=GL("Cell","Balance",,OPTIONS!$J$12,OPTIONS!$J$12,,,OPTIONS!$J$16,$B$5,,$D27)*$C27</t>
  </si>
  <si>
    <t>=GL("Cell","Balance",,,OPTIONS!$K$9,,,OPTIONS!$J$16,$B$5,,$D27)*$C27</t>
  </si>
  <si>
    <t>=GL("Cell","Balance",,OPTIONS!$J$11,OPTIONS!$J$11,,,OPTIONS!$J$16,$B$5,,$D28)*$C28</t>
  </si>
  <si>
    <t>=GL("Cell","Balance",,,OPTIONS!$J$11,,,OPTIONS!$J$16,$B$5,,$D28)*$C28</t>
  </si>
  <si>
    <t>=GL("Cell","Balance",,OPTIONS!$J$12,OPTIONS!$J$12,,,OPTIONS!$J$16,$B$5,,$D28)*$C28</t>
  </si>
  <si>
    <t>=GL("Cell","Balance",,,OPTIONS!$K$9,,,OPTIONS!$J$16,$B$5,,$D28)*$C28</t>
  </si>
  <si>
    <t>=GL("Cell","Balance",,OPTIONS!$J$11,OPTIONS!$J$11,,,OPTIONS!$J$16,$B$5,,$D29)*$C29</t>
  </si>
  <si>
    <t>=GL("Cell","Balance",,,OPTIONS!$J$11,,,OPTIONS!$J$16,$B$5,,$D29)*$C29</t>
  </si>
  <si>
    <t>=GL("Cell","Balance",,OPTIONS!$J$12,OPTIONS!$J$12,,,OPTIONS!$J$16,$B$5,,$D29)*$C29</t>
  </si>
  <si>
    <t>=GL("Cell","Balance",,,OPTIONS!$K$9,,,OPTIONS!$J$16,$B$5,,$D29)*$C29</t>
  </si>
  <si>
    <t>=GL("Cell","Balance",,OPTIONS!$J$11,OPTIONS!$J$11,,,OPTIONS!$J$16,$B$5,,$D30)*$C30</t>
  </si>
  <si>
    <t>=GL("Cell","Balance",,,OPTIONS!$J$11,,,OPTIONS!$J$16,$B$5,,$D30)*$C30</t>
  </si>
  <si>
    <t>=GL("Cell","Balance",,OPTIONS!$J$12,OPTIONS!$J$12,,,OPTIONS!$J$16,$B$5,,$D30)*$C30</t>
  </si>
  <si>
    <t>=GL("Cell","Balance",,,OPTIONS!$K$9,,,OPTIONS!$J$16,$B$5,,$D30)*$C30</t>
  </si>
  <si>
    <t>=SUBTOTAL(9,F26:F30)</t>
  </si>
  <si>
    <t>=SUBTOTAL(9,G26:G30)</t>
  </si>
  <si>
    <t>=SUBTOTAL(9,H26:H30)</t>
  </si>
  <si>
    <t>=SUBTOTAL(9,I26:I30)</t>
  </si>
  <si>
    <t>=SUBTOTAL(9,J26:J30)</t>
  </si>
  <si>
    <t>=SUBTOTAL(9,K26:K30)</t>
  </si>
  <si>
    <t>=GL("Cell","Balance",,OPTIONS!$J$11,OPTIONS!$J$11,,,OPTIONS!$J$16,$B$5,,$D33)*$C33</t>
  </si>
  <si>
    <t>=GL("Cell","Balance",,,OPTIONS!$J$11,,,OPTIONS!$J$16,$B$5,,$D33)*$C33</t>
  </si>
  <si>
    <t>=GL("Cell","Balance",,OPTIONS!$J$12,OPTIONS!$J$12,,,OPTIONS!$J$16,$B$5,,$D33)*$C33</t>
  </si>
  <si>
    <t>=GL("Cell","Balance",,,OPTIONS!$K$9,,,OPTIONS!$J$16,$B$5,,$D33)*$C33</t>
  </si>
  <si>
    <t>=GL("Cell","Balance",,OPTIONS!$J$11,OPTIONS!$J$11,,,OPTIONS!$J$16,$B$5,,$D34)*$C34</t>
  </si>
  <si>
    <t>=GL("Cell","Balance",,,OPTIONS!$J$11,,,OPTIONS!$J$16,$B$5,,$D34)*$C34</t>
  </si>
  <si>
    <t>=GL("Cell","Balance",,OPTIONS!$J$12,OPTIONS!$J$12,,,OPTIONS!$J$16,$B$5,,$D34)*$C34</t>
  </si>
  <si>
    <t>=GL("Cell","Balance",,,OPTIONS!$K$9,,,OPTIONS!$J$16,$B$5,,$D34)*$C34</t>
  </si>
  <si>
    <t>=GL("Cell","Balance",,OPTIONS!$J$11,OPTIONS!$J$11,,,OPTIONS!$J$16,$B$5,,$D35)*$C35</t>
  </si>
  <si>
    <t>=GL("Cell","Balance",,,OPTIONS!$J$11,,,OPTIONS!$J$16,$B$5,,$D35)*$C35</t>
  </si>
  <si>
    <t>=GL("Cell","Balance",,OPTIONS!$J$12,OPTIONS!$J$12,,,OPTIONS!$J$16,$B$5,,$D35)*$C35</t>
  </si>
  <si>
    <t>=GL("Cell","Balance",,,OPTIONS!$K$9,,,OPTIONS!$J$16,$B$5,,$D35)*$C35</t>
  </si>
  <si>
    <t>=SUBTOTAL(9,F33:F35)</t>
  </si>
  <si>
    <t>=SUBTOTAL(9,G33:G35)</t>
  </si>
  <si>
    <t>=SUBTOTAL(9,H33:H35)</t>
  </si>
  <si>
    <t>=SUBTOTAL(9,I33:I35)</t>
  </si>
  <si>
    <t>=SUBTOTAL(9,J33:J35)</t>
  </si>
  <si>
    <t>=SUBTOTAL(9,K33:K35)</t>
  </si>
  <si>
    <t>=GL("Cell","Balance",,OPTIONS!$J$11,OPTIONS!$J$11,,,OPTIONS!$J$16,$B$5,,$D38)*$C38</t>
  </si>
  <si>
    <t>=GL("Cell","Balance",,,OPTIONS!$J$11,,,OPTIONS!$J$16,$B$5,,$D38)*$C38</t>
  </si>
  <si>
    <t>=GL("Cell","Balance",,OPTIONS!$J$12,OPTIONS!$J$12,,,OPTIONS!$J$16,$B$5,,$D38)*$C38</t>
  </si>
  <si>
    <t>=GL("Cell","Balance",,,OPTIONS!$K$9,,,OPTIONS!$J$16,$B$5,,$D38)*$C38</t>
  </si>
  <si>
    <t>=SUBTOTAL(9,F38:F38)</t>
  </si>
  <si>
    <t>=SUBTOTAL(9,G38:G38)</t>
  </si>
  <si>
    <t>=SUBTOTAL(9,H38:H38)</t>
  </si>
  <si>
    <t>=SUBTOTAL(9,I38:I38)</t>
  </si>
  <si>
    <t>=SUBTOTAL(9,J38:J38)</t>
  </si>
  <si>
    <t>=SUBTOTAL(9,K38:K38)</t>
  </si>
  <si>
    <t>=SUBTOTAL(9,F11:F40)</t>
  </si>
  <si>
    <t>=SUBTOTAL(9,G11:G40)</t>
  </si>
  <si>
    <t>=SUBTOTAL(9,H11:H40)</t>
  </si>
  <si>
    <t>=SUBTOTAL(9,I11:I40)</t>
  </si>
  <si>
    <t>=SUBTOTAL(9,J11:J40)</t>
  </si>
  <si>
    <t>=SUBTOTAL(9,K11:K40)</t>
  </si>
  <si>
    <t>=GL("Cell","Balance",,OPTIONS!$J$11,OPTIONS!$J$11,,,OPTIONS!$J$16,$B$5,,$D43)*$C43</t>
  </si>
  <si>
    <t>=GL("Cell","Balance",,,OPTIONS!$J$11,,,OPTIONS!$J$16,$B$5,,$D43)*$C43</t>
  </si>
  <si>
    <t>=GL("Cell","Balance",,OPTIONS!$J$12,OPTIONS!$J$12,,,OPTIONS!$J$16,$B$5,,$D43)*$C43</t>
  </si>
  <si>
    <t>=GL("Cell","Balance",,,OPTIONS!$K$9,,,OPTIONS!$J$16,$B$5,,$D43)*$C43</t>
  </si>
  <si>
    <t>=GL("Cell","Balance",,OPTIONS!$J$11,OPTIONS!$J$11,,,OPTIONS!$J$16,$B$5,,$D44)*$C44</t>
  </si>
  <si>
    <t>=GL("Cell","Balance",,,OPTIONS!$J$11,,,OPTIONS!$J$16,$B$5,,$D44)*$C44</t>
  </si>
  <si>
    <t>=GL("Cell","Balance",,OPTIONS!$J$12,OPTIONS!$J$12,,,OPTIONS!$J$16,$B$5,,$D44)*$C44</t>
  </si>
  <si>
    <t>=GL("Cell","Balance",,,OPTIONS!$K$9,,,OPTIONS!$J$16,$B$5,,$D44)*$C44</t>
  </si>
  <si>
    <t>=GL("Cell","Balance",,OPTIONS!$J$11,OPTIONS!$J$11,,,OPTIONS!$J$16,$B$5,,$D45)*$C45</t>
  </si>
  <si>
    <t>=GL("Cell","Balance",,,OPTIONS!$J$11,,,OPTIONS!$J$16,$B$5,,$D45)*$C45</t>
  </si>
  <si>
    <t>=GL("Cell","Balance",,OPTIONS!$J$12,OPTIONS!$J$12,,,OPTIONS!$J$16,$B$5,,$D45)*$C45</t>
  </si>
  <si>
    <t>=GL("Cell","Balance",,,OPTIONS!$K$9,,,OPTIONS!$J$16,$B$5,,$D45)*$C45</t>
  </si>
  <si>
    <t>=GL("Cell","Balance",,OPTIONS!$J$11,OPTIONS!$J$11,,,OPTIONS!$J$16,$B$5,,$D46)*$C46</t>
  </si>
  <si>
    <t>=GL("Cell","Balance",,,OPTIONS!$J$11,,,OPTIONS!$J$16,$B$5,,$D46)*$C46</t>
  </si>
  <si>
    <t>=GL("Cell","Balance",,OPTIONS!$J$12,OPTIONS!$J$12,,,OPTIONS!$J$16,$B$5,,$D46)*$C46</t>
  </si>
  <si>
    <t>=GL("Cell","Balance",,,OPTIONS!$K$9,,,OPTIONS!$J$16,$B$5,,$D46)*$C46</t>
  </si>
  <si>
    <t>=GL("Cell","Balance",,OPTIONS!$J$11,OPTIONS!$J$11,,,OPTIONS!$J$16,$B$5,,$D47)*$C47</t>
  </si>
  <si>
    <t>=GL("Cell","Balance",,,OPTIONS!$J$11,,,OPTIONS!$J$16,$B$5,,$D47)*$C47</t>
  </si>
  <si>
    <t>=GL("Cell","Balance",,OPTIONS!$J$12,OPTIONS!$J$12,,,OPTIONS!$J$16,$B$5,,$D47)*$C47</t>
  </si>
  <si>
    <t>=GL("Cell","Balance",,,OPTIONS!$K$9,,,OPTIONS!$J$16,$B$5,,$D47)*$C47</t>
  </si>
  <si>
    <t>=SUBTOTAL(9,F43:F47)</t>
  </si>
  <si>
    <t>=SUBTOTAL(9,G43:G47)</t>
  </si>
  <si>
    <t>=SUBTOTAL(9,H43:H47)</t>
  </si>
  <si>
    <t>=SUBTOTAL(9,I43:I47)</t>
  </si>
  <si>
    <t>=SUBTOTAL(9,J43:J47)</t>
  </si>
  <si>
    <t>=SUBTOTAL(9,K43:K47)</t>
  </si>
  <si>
    <t>=GL("Cell","Balance",,OPTIONS!$J$11,OPTIONS!$J$11,,,OPTIONS!$J$16,$B$5,,$D50)*$C50</t>
  </si>
  <si>
    <t>=GL("Cell","Balance",,,OPTIONS!$J$11,,,OPTIONS!$J$16,$B$5,,$D50)*$C50</t>
  </si>
  <si>
    <t>=GL("Cell","Balance",,OPTIONS!$J$12,OPTIONS!$J$12,,,OPTIONS!$J$16,$B$5,,$D50)*$C50</t>
  </si>
  <si>
    <t>=GL("Cell","Balance",,,OPTIONS!$K$9,,,OPTIONS!$J$16,$B$5,,$D50)*$C50</t>
  </si>
  <si>
    <t>=GL("Cell","Balance",,OPTIONS!$J$11,OPTIONS!$J$11,,,OPTIONS!$J$16,$B$5,,$D51)*$C51</t>
  </si>
  <si>
    <t>=GL("Cell","Balance",,,OPTIONS!$J$11,,,OPTIONS!$J$16,$B$5,,$D51)*$C51</t>
  </si>
  <si>
    <t>=GL("Cell","Balance",,OPTIONS!$J$12,OPTIONS!$J$12,,,OPTIONS!$J$16,$B$5,,$D51)*$C51</t>
  </si>
  <si>
    <t>=GL("Cell","Balance",,,OPTIONS!$K$9,,,OPTIONS!$J$16,$B$5,,$D51)*$C51</t>
  </si>
  <si>
    <t>=GL("Cell","Balance",,OPTIONS!$J$11,OPTIONS!$J$11,,,OPTIONS!$J$16,$B$5,,$D52)*$C52</t>
  </si>
  <si>
    <t>=GL("Cell","Balance",,,OPTIONS!$J$11,,,OPTIONS!$J$16,$B$5,,$D52)*$C52</t>
  </si>
  <si>
    <t>=GL("Cell","Balance",,OPTIONS!$J$12,OPTIONS!$J$12,,,OPTIONS!$J$16,$B$5,,$D52)*$C52</t>
  </si>
  <si>
    <t>=GL("Cell","Balance",,,OPTIONS!$K$9,,,OPTIONS!$J$16,$B$5,,$D52)*$C52</t>
  </si>
  <si>
    <t>=GL("Cell","Balance",,OPTIONS!$J$11,OPTIONS!$J$11,,,OPTIONS!$J$16,$B$5,,$D53)*$C53</t>
  </si>
  <si>
    <t>=GL("Cell","Balance",,,OPTIONS!$J$11,,,OPTIONS!$J$16,$B$5,,$D53)*$C53</t>
  </si>
  <si>
    <t>=GL("Cell","Balance",,OPTIONS!$J$12,OPTIONS!$J$12,,,OPTIONS!$J$16,$B$5,,$D53)*$C53</t>
  </si>
  <si>
    <t>=GL("Cell","Balance",,,OPTIONS!$K$9,,,OPTIONS!$J$16,$B$5,,$D53)*$C53</t>
  </si>
  <si>
    <t>=GL("Cell","Balance",,OPTIONS!$J$11,OPTIONS!$J$11,,,OPTIONS!$J$16,$B$5,,$D54)*$C54</t>
  </si>
  <si>
    <t>=GL("Cell","Balance",,,OPTIONS!$J$11,,,OPTIONS!$J$16,$B$5,,$D54)*$C54</t>
  </si>
  <si>
    <t>=GL("Cell","Balance",,OPTIONS!$J$12,OPTIONS!$J$12,,,OPTIONS!$J$16,$B$5,,$D54)*$C54</t>
  </si>
  <si>
    <t>=GL("Cell","Balance",,,OPTIONS!$K$9,,,OPTIONS!$J$16,$B$5,,$D54)*$C54</t>
  </si>
  <si>
    <t>=GL("Cell","Balance",,OPTIONS!$J$11,OPTIONS!$J$11,,,OPTIONS!$J$16,$B$5,,$D55)*$C55</t>
  </si>
  <si>
    <t>=GL("Cell","Balance",,,OPTIONS!$J$11,,,OPTIONS!$J$16,$B$5,,$D55)*$C55</t>
  </si>
  <si>
    <t>=GL("Cell","Balance",,OPTIONS!$J$12,OPTIONS!$J$12,,,OPTIONS!$J$16,$B$5,,$D55)*$C55</t>
  </si>
  <si>
    <t>=GL("Cell","Balance",,,OPTIONS!$K$9,,,OPTIONS!$J$16,$B$5,,$D55)*$C55</t>
  </si>
  <si>
    <t>=SUBTOTAL(9,F50:F55)</t>
  </si>
  <si>
    <t>=SUBTOTAL(9,G50:G55)</t>
  </si>
  <si>
    <t>=SUBTOTAL(9,H50:H55)</t>
  </si>
  <si>
    <t>=SUBTOTAL(9,I50:I55)</t>
  </si>
  <si>
    <t>=SUBTOTAL(9,J50:J55)</t>
  </si>
  <si>
    <t>=SUBTOTAL(9,K50:K55)</t>
  </si>
  <si>
    <t>=GL("Cell","Balance",,OPTIONS!$J$11,OPTIONS!$J$11,,,OPTIONS!$J$16,$B$5,,$D58)*$C58</t>
  </si>
  <si>
    <t>=GL("Cell","Balance",,,OPTIONS!$J$11,,,OPTIONS!$J$16,$B$5,,$D58)*$C58</t>
  </si>
  <si>
    <t>=GL("Cell","Balance",,OPTIONS!$J$12,OPTIONS!$J$12,,,OPTIONS!$J$16,$B$5,,$D58)*$C58</t>
  </si>
  <si>
    <t>=GL("Cell","Balance",,,OPTIONS!$K$9,,,OPTIONS!$J$16,$B$5,,$D58)*$C58</t>
  </si>
  <si>
    <t>=GL("Cell","Balance",,OPTIONS!$J$11,OPTIONS!$J$11,,,OPTIONS!$J$16,$B$5,,$D59)*$C59</t>
  </si>
  <si>
    <t>=GL("Cell","Balance",,,OPTIONS!$J$11,,,OPTIONS!$J$16,$B$5,,$D59)*$C59</t>
  </si>
  <si>
    <t>=GL("Cell","Balance",,OPTIONS!$J$12,OPTIONS!$J$12,,,OPTIONS!$J$16,$B$5,,$D59)*$C59</t>
  </si>
  <si>
    <t>=GL("Cell","Balance",,,OPTIONS!$K$9,,,OPTIONS!$J$16,$B$5,,$D59)*$C59</t>
  </si>
  <si>
    <t>=GL("Cell","Balance",,OPTIONS!$J$11,OPTIONS!$J$11,,,OPTIONS!$J$16,$B$5,,$D60)*$C60</t>
  </si>
  <si>
    <t>=GL("Cell","Balance",,,OPTIONS!$J$11,,,OPTIONS!$J$16,$B$5,,$D60)*$C60</t>
  </si>
  <si>
    <t>=GL("Cell","Balance",,OPTIONS!$J$12,OPTIONS!$J$12,,,OPTIONS!$J$16,$B$5,,$D60)*$C60</t>
  </si>
  <si>
    <t>=GL("Cell","Balance",,,OPTIONS!$K$9,,,OPTIONS!$J$16,$B$5,,$D60)*$C60</t>
  </si>
  <si>
    <t>=GL("Cell","Balance",,OPTIONS!$J$11,OPTIONS!$J$11,,,OPTIONS!$J$16,$B$5,,$D61)*$C61</t>
  </si>
  <si>
    <t>=GL("Cell","Balance",,,OPTIONS!$J$11,,,OPTIONS!$J$16,$B$5,,$D61)*$C61</t>
  </si>
  <si>
    <t>=GL("Cell","Balance",,OPTIONS!$J$12,OPTIONS!$J$12,,,OPTIONS!$J$16,$B$5,,$D61)*$C61</t>
  </si>
  <si>
    <t>=GL("Cell","Balance",,,OPTIONS!$K$9,,,OPTIONS!$J$16,$B$5,,$D61)*$C61</t>
  </si>
  <si>
    <t>=GL("Cell","Balance",,OPTIONS!$J$11,OPTIONS!$J$11,,,OPTIONS!$J$16,$B$5,,$D62)*$C62</t>
  </si>
  <si>
    <t>=GL("Cell","Balance",,,OPTIONS!$J$11,,,OPTIONS!$J$16,$B$5,,$D62)*$C62</t>
  </si>
  <si>
    <t>=GL("Cell","Balance",,OPTIONS!$J$12,OPTIONS!$J$12,,,OPTIONS!$J$16,$B$5,,$D62)*$C62</t>
  </si>
  <si>
    <t>=GL("Cell","Balance",,,OPTIONS!$K$9,,,OPTIONS!$J$16,$B$5,,$D62)*$C62</t>
  </si>
  <si>
    <t>=GL("Cell","Balance",,OPTIONS!$J$11,OPTIONS!$J$11,,,OPTIONS!$J$16,$B$5,,$D63)*$C63</t>
  </si>
  <si>
    <t>=GL("Cell","Balance",,,OPTIONS!$J$11,,,OPTIONS!$J$16,$B$5,,$D63)*$C63</t>
  </si>
  <si>
    <t>=GL("Cell","Balance",,OPTIONS!$J$12,OPTIONS!$J$12,,,OPTIONS!$J$16,$B$5,,$D63)*$C63</t>
  </si>
  <si>
    <t>=GL("Cell","Balance",,,OPTIONS!$K$9,,,OPTIONS!$J$16,$B$5,,$D63)*$C63</t>
  </si>
  <si>
    <t>=GL("Cell","Balance",,OPTIONS!$J$11,OPTIONS!$J$11,,,OPTIONS!$J$16,$B$5,,$D64)*$C64</t>
  </si>
  <si>
    <t>=GL("Cell","Balance",,,OPTIONS!$J$11,,,OPTIONS!$J$16,$B$5,,$D64)*$C64</t>
  </si>
  <si>
    <t>=GL("Cell","Balance",,OPTIONS!$J$12,OPTIONS!$J$12,,,OPTIONS!$J$16,$B$5,,$D64)*$C64</t>
  </si>
  <si>
    <t>=GL("Cell","Balance",,,OPTIONS!$K$9,,,OPTIONS!$J$16,$B$5,,$D64)*$C64</t>
  </si>
  <si>
    <t>=SUBTOTAL(9,F58:F64)</t>
  </si>
  <si>
    <t>=SUBTOTAL(9,G58:G64)</t>
  </si>
  <si>
    <t>=SUBTOTAL(9,H58:H64)</t>
  </si>
  <si>
    <t>=SUBTOTAL(9,I58:I64)</t>
  </si>
  <si>
    <t>=SUBTOTAL(9,J58:J64)</t>
  </si>
  <si>
    <t>=SUBTOTAL(9,K58:K64)</t>
  </si>
  <si>
    <t>=GL("Cell","Balance",,OPTIONS!$J$11,OPTIONS!$J$11,,,OPTIONS!$J$16,$B$5,,$D67)*$C67</t>
  </si>
  <si>
    <t>=GL("Cell","Balance",,,OPTIONS!$J$11,,,OPTIONS!$J$16,$B$5,,$D67)*$C67</t>
  </si>
  <si>
    <t>=GL("Cell","Balance",,OPTIONS!$J$12,OPTIONS!$J$12,,,OPTIONS!$J$16,$B$5,,$D67)*$C67</t>
  </si>
  <si>
    <t>=GL("Cell","Balance",,,OPTIONS!$K$9,,,OPTIONS!$J$16,$B$5,,$D67)*$C67</t>
  </si>
  <si>
    <t>=GL("Cell","Balance",,OPTIONS!$J$11,OPTIONS!$J$11,,,OPTIONS!$J$16,$B$5,,$D68)*$C68</t>
  </si>
  <si>
    <t>=GL("Cell","Balance",,,OPTIONS!$J$11,,,OPTIONS!$J$16,$B$5,,$D68)*$C68</t>
  </si>
  <si>
    <t>=GL("Cell","Balance",,OPTIONS!$J$12,OPTIONS!$J$12,,,OPTIONS!$J$16,$B$5,,$D68)*$C68</t>
  </si>
  <si>
    <t>=GL("Cell","Balance",,,OPTIONS!$K$9,,,OPTIONS!$J$16,$B$5,,$D68)*$C68</t>
  </si>
  <si>
    <t>=GL("Cell","Balance",,OPTIONS!$J$11,OPTIONS!$J$11,,,OPTIONS!$J$16,$B$5,,$D69)*$C69</t>
  </si>
  <si>
    <t>=GL("Cell","Balance",,,OPTIONS!$J$11,,,OPTIONS!$J$16,$B$5,,$D69)*$C69</t>
  </si>
  <si>
    <t>=GL("Cell","Balance",,OPTIONS!$J$12,OPTIONS!$J$12,,,OPTIONS!$J$16,$B$5,,$D69)*$C69</t>
  </si>
  <si>
    <t>=GL("Cell","Balance",,,OPTIONS!$K$9,,,OPTIONS!$J$16,$B$5,,$D69)*$C69</t>
  </si>
  <si>
    <t>=GL("Cell","Balance",,OPTIONS!$J$11,OPTIONS!$J$11,,,OPTIONS!$J$16,$B$5,,$D70)*$C70</t>
  </si>
  <si>
    <t>=GL("Cell","Balance",,,OPTIONS!$J$11,,,OPTIONS!$J$16,$B$5,,$D70)*$C70</t>
  </si>
  <si>
    <t>=GL("Cell","Balance",,OPTIONS!$J$12,OPTIONS!$J$12,,,OPTIONS!$J$16,$B$5,,$D70)*$C70</t>
  </si>
  <si>
    <t>=GL("Cell","Balance",,,OPTIONS!$K$9,,,OPTIONS!$J$16,$B$5,,$D70)*$C70</t>
  </si>
  <si>
    <t>=GL("Cell","Balance",,OPTIONS!$J$11,OPTIONS!$J$11,,,OPTIONS!$J$16,$B$5,,$D71)*$C71</t>
  </si>
  <si>
    <t>=GL("Cell","Balance",,,OPTIONS!$J$11,,,OPTIONS!$J$16,$B$5,,$D71)*$C71</t>
  </si>
  <si>
    <t>=GL("Cell","Balance",,OPTIONS!$J$12,OPTIONS!$J$12,,,OPTIONS!$J$16,$B$5,,$D71)*$C71</t>
  </si>
  <si>
    <t>=GL("Cell","Balance",,,OPTIONS!$K$9,,,OPTIONS!$J$16,$B$5,,$D71)*$C71</t>
  </si>
  <si>
    <t>=GL("Cell","Balance",,OPTIONS!$J$11,OPTIONS!$J$11,,,OPTIONS!$J$16,$B$5,,$D72)*$C72</t>
  </si>
  <si>
    <t>=GL("Cell","Balance",,,OPTIONS!$J$11,,,OPTIONS!$J$16,$B$5,,$D72)*$C72</t>
  </si>
  <si>
    <t>=GL("Cell","Balance",,OPTIONS!$J$12,OPTIONS!$J$12,,,OPTIONS!$J$16,$B$5,,$D72)*$C72</t>
  </si>
  <si>
    <t>=GL("Cell","Balance",,,OPTIONS!$K$9,,,OPTIONS!$J$16,$B$5,,$D72)*$C72</t>
  </si>
  <si>
    <t>=GL("Cell","Balance",,OPTIONS!$J$11,OPTIONS!$J$11,,,OPTIONS!$J$16,$B$5,,$D73)*$C73</t>
  </si>
  <si>
    <t>=GL("Cell","Balance",,,OPTIONS!$J$11,,,OPTIONS!$J$16,$B$5,,$D73)*$C73</t>
  </si>
  <si>
    <t>=GL("Cell","Balance",,OPTIONS!$J$12,OPTIONS!$J$12,,,OPTIONS!$J$16,$B$5,,$D73)*$C73</t>
  </si>
  <si>
    <t>=GL("Cell","Balance",,,OPTIONS!$K$9,,,OPTIONS!$J$16,$B$5,,$D73)*$C73</t>
  </si>
  <si>
    <t>=GL("Cell","Balance",,OPTIONS!$J$11,OPTIONS!$J$11,,,OPTIONS!$J$16,$B$5,,$D74)*$C74</t>
  </si>
  <si>
    <t>=GL("Cell","Balance",,,OPTIONS!$J$11,,,OPTIONS!$J$16,$B$5,,$D74)*$C74</t>
  </si>
  <si>
    <t>=GL("Cell","Balance",,OPTIONS!$J$12,OPTIONS!$J$12,,,OPTIONS!$J$16,$B$5,,$D74)*$C74</t>
  </si>
  <si>
    <t>=GL("Cell","Balance",,,OPTIONS!$K$9,,,OPTIONS!$J$16,$B$5,,$D74)*$C74</t>
  </si>
  <si>
    <t>=GL("Cell","Balance",,OPTIONS!$J$11,OPTIONS!$J$11,,,OPTIONS!$J$16,$B$5,,$D75)*$C75</t>
  </si>
  <si>
    <t>=GL("Cell","Balance",,,OPTIONS!$J$11,,,OPTIONS!$J$16,$B$5,,$D75)*$C75</t>
  </si>
  <si>
    <t>=GL("Cell","Balance",,OPTIONS!$J$12,OPTIONS!$J$12,,,OPTIONS!$J$16,$B$5,,$D75)*$C75</t>
  </si>
  <si>
    <t>=GL("Cell","Balance",,,OPTIONS!$K$9,,,OPTIONS!$J$16,$B$5,,$D75)*$C75</t>
  </si>
  <si>
    <t>=GL("Cell","Balance",,OPTIONS!$J$11,OPTIONS!$J$11,,,OPTIONS!$J$16,$B$5,,$D76)*$C76</t>
  </si>
  <si>
    <t>=GL("Cell","Balance",,,OPTIONS!$J$11,,,OPTIONS!$J$16,$B$5,,$D76)*$C76</t>
  </si>
  <si>
    <t>=GL("Cell","Balance",,OPTIONS!$J$12,OPTIONS!$J$12,,,OPTIONS!$J$16,$B$5,,$D76)*$C76</t>
  </si>
  <si>
    <t>=GL("Cell","Balance",,,OPTIONS!$K$9,,,OPTIONS!$J$16,$B$5,,$D76)*$C76</t>
  </si>
  <si>
    <t>=GL("Cell","Balance",,OPTIONS!$J$11,OPTIONS!$J$11,,,OPTIONS!$J$16,$B$5,,$D77)*$C77</t>
  </si>
  <si>
    <t>=GL("Cell","Balance",,,OPTIONS!$J$11,,,OPTIONS!$J$16,$B$5,,$D77)*$C77</t>
  </si>
  <si>
    <t>=GL("Cell","Balance",,OPTIONS!$J$12,OPTIONS!$J$12,,,OPTIONS!$J$16,$B$5,,$D77)*$C77</t>
  </si>
  <si>
    <t>=GL("Cell","Balance",,,OPTIONS!$K$9,,,OPTIONS!$J$16,$B$5,,$D77)*$C77</t>
  </si>
  <si>
    <t>=GL("Cell","Balance",,OPTIONS!$J$11,OPTIONS!$J$11,,,OPTIONS!$J$16,$B$5,,$D78)*$C78</t>
  </si>
  <si>
    <t>=GL("Cell","Balance",,,OPTIONS!$J$11,,,OPTIONS!$J$16,$B$5,,$D78)*$C78</t>
  </si>
  <si>
    <t>=GL("Cell","Balance",,OPTIONS!$J$12,OPTIONS!$J$12,,,OPTIONS!$J$16,$B$5,,$D78)*$C78</t>
  </si>
  <si>
    <t>=GL("Cell","Balance",,,OPTIONS!$K$9,,,OPTIONS!$J$16,$B$5,,$D78)*$C78</t>
  </si>
  <si>
    <t>=GL("Cell","Balance",,OPTIONS!$J$11,OPTIONS!$J$11,,,OPTIONS!$J$16,$B$5,,$D79)*$C79</t>
  </si>
  <si>
    <t>=GL("Cell","Balance",,,OPTIONS!$J$11,,,OPTIONS!$J$16,$B$5,,$D79)*$C79</t>
  </si>
  <si>
    <t>=GL("Cell","Balance",,OPTIONS!$J$12,OPTIONS!$J$12,,,OPTIONS!$J$16,$B$5,,$D79)*$C79</t>
  </si>
  <si>
    <t>=GL("Cell","Balance",,,OPTIONS!$K$9,,,OPTIONS!$J$16,$B$5,,$D79)*$C79</t>
  </si>
  <si>
    <t>=GL("Cell","Balance",,OPTIONS!$J$11,OPTIONS!$J$11,,,OPTIONS!$J$16,$B$5,,$D80)*$C80</t>
  </si>
  <si>
    <t>=GL("Cell","Balance",,,OPTIONS!$J$11,,,OPTIONS!$J$16,$B$5,,$D80)*$C80</t>
  </si>
  <si>
    <t>=GL("Cell","Balance",,OPTIONS!$J$12,OPTIONS!$J$12,,,OPTIONS!$J$16,$B$5,,$D80)*$C80</t>
  </si>
  <si>
    <t>=GL("Cell","Balance",,,OPTIONS!$K$9,,,OPTIONS!$J$16,$B$5,,$D80)*$C80</t>
  </si>
  <si>
    <t>=GL("Cell","Balance",,OPTIONS!$J$11,OPTIONS!$J$11,,,OPTIONS!$J$16,$B$5,,$D81)*$C81</t>
  </si>
  <si>
    <t>=GL("Cell","Balance",,,OPTIONS!$J$11,,,OPTIONS!$J$16,$B$5,,$D81)*$C81</t>
  </si>
  <si>
    <t>=GL("Cell","Balance",,OPTIONS!$J$12,OPTIONS!$J$12,,,OPTIONS!$J$16,$B$5,,$D81)*$C81</t>
  </si>
  <si>
    <t>=GL("Cell","Balance",,,OPTIONS!$K$9,,,OPTIONS!$J$16,$B$5,,$D81)*$C81</t>
  </si>
  <si>
    <t>=GL("Cell","Balance",,OPTIONS!$J$11,OPTIONS!$J$11,,,OPTIONS!$J$16,$B$5,,$D82)*$C82</t>
  </si>
  <si>
    <t>=GL("Cell","Balance",,,OPTIONS!$J$11,,,OPTIONS!$J$16,$B$5,,$D82)*$C82</t>
  </si>
  <si>
    <t>=GL("Cell","Balance",,OPTIONS!$J$12,OPTIONS!$J$12,,,OPTIONS!$J$16,$B$5,,$D82)*$C82</t>
  </si>
  <si>
    <t>=GL("Cell","Balance",,,OPTIONS!$K$9,,,OPTIONS!$J$16,$B$5,,$D82)*$C82</t>
  </si>
  <si>
    <t>=GL("Cell","Balance",,OPTIONS!$J$11,OPTIONS!$J$11,,,OPTIONS!$J$16,$B$5,,$D83)*$C83</t>
  </si>
  <si>
    <t>=GL("Cell","Balance",,,OPTIONS!$J$11,,,OPTIONS!$J$16,$B$5,,$D83)*$C83</t>
  </si>
  <si>
    <t>=GL("Cell","Balance",,OPTIONS!$J$12,OPTIONS!$J$12,,,OPTIONS!$J$16,$B$5,,$D83)*$C83</t>
  </si>
  <si>
    <t>=GL("Cell","Balance",,,OPTIONS!$K$9,,,OPTIONS!$J$16,$B$5,,$D83)*$C83</t>
  </si>
  <si>
    <t>=GL("Cell","Balance",,OPTIONS!$J$11,OPTIONS!$J$11,,,OPTIONS!$J$16,$B$5,,$D84)*$C84</t>
  </si>
  <si>
    <t>=GL("Cell","Balance",,,OPTIONS!$J$11,,,OPTIONS!$J$16,$B$5,,$D84)*$C84</t>
  </si>
  <si>
    <t>=GL("Cell","Balance",,OPTIONS!$J$12,OPTIONS!$J$12,,,OPTIONS!$J$16,$B$5,,$D84)*$C84</t>
  </si>
  <si>
    <t>=GL("Cell","Balance",,,OPTIONS!$K$9,,,OPTIONS!$J$16,$B$5,,$D84)*$C84</t>
  </si>
  <si>
    <t>=GL("Cell","Balance",,OPTIONS!$J$11,OPTIONS!$J$11,,,OPTIONS!$J$16,$B$5,,$D85)*$C85</t>
  </si>
  <si>
    <t>=GL("Cell","Balance",,,OPTIONS!$J$11,,,OPTIONS!$J$16,$B$5,,$D85)*$C85</t>
  </si>
  <si>
    <t>=GL("Cell","Balance",,OPTIONS!$J$12,OPTIONS!$J$12,,,OPTIONS!$J$16,$B$5,,$D85)*$C85</t>
  </si>
  <si>
    <t>=GL("Cell","Balance",,,OPTIONS!$K$9,,,OPTIONS!$J$16,$B$5,,$D85)*$C85</t>
  </si>
  <si>
    <t>=GL("Cell","Balance",,OPTIONS!$J$11,OPTIONS!$J$11,,,OPTIONS!$J$16,$B$5,,$D86)*$C86</t>
  </si>
  <si>
    <t>=GL("Cell","Balance",,,OPTIONS!$J$11,,,OPTIONS!$J$16,$B$5,,$D86)*$C86</t>
  </si>
  <si>
    <t>=GL("Cell","Balance",,OPTIONS!$J$12,OPTIONS!$J$12,,,OPTIONS!$J$16,$B$5,,$D86)*$C86</t>
  </si>
  <si>
    <t>=GL("Cell","Balance",,,OPTIONS!$K$9,,,OPTIONS!$J$16,$B$5,,$D86)*$C86</t>
  </si>
  <si>
    <t>=GL("Cell","Balance",,OPTIONS!$J$11,OPTIONS!$J$11,,,OPTIONS!$J$16,$B$5,,$D87)*$C87</t>
  </si>
  <si>
    <t>=GL("Cell","Balance",,,OPTIONS!$J$11,,,OPTIONS!$J$16,$B$5,,$D87)*$C87</t>
  </si>
  <si>
    <t>=GL("Cell","Balance",,OPTIONS!$J$12,OPTIONS!$J$12,,,OPTIONS!$J$16,$B$5,,$D87)*$C87</t>
  </si>
  <si>
    <t>=GL("Cell","Balance",,,OPTIONS!$K$9,,,OPTIONS!$J$16,$B$5,,$D87)*$C87</t>
  </si>
  <si>
    <t>=GL("Cell","Balance",,OPTIONS!$J$11,OPTIONS!$J$11,,,OPTIONS!$J$16,$B$5,,$D88)*$C88</t>
  </si>
  <si>
    <t>=GL("Cell","Balance",,,OPTIONS!$J$11,,,OPTIONS!$J$16,$B$5,,$D88)*$C88</t>
  </si>
  <si>
    <t>=GL("Cell","Balance",,OPTIONS!$J$12,OPTIONS!$J$12,,,OPTIONS!$J$16,$B$5,,$D88)*$C88</t>
  </si>
  <si>
    <t>=GL("Cell","Balance",,,OPTIONS!$K$9,,,OPTIONS!$J$16,$B$5,,$D88)*$C88</t>
  </si>
  <si>
    <t>=GL("Cell","Balance",,OPTIONS!$J$11,OPTIONS!$J$11,,,OPTIONS!$J$16,$B$5,,$D89)*$C89</t>
  </si>
  <si>
    <t>=GL("Cell","Balance",,,OPTIONS!$J$11,,,OPTIONS!$J$16,$B$5,,$D89)*$C89</t>
  </si>
  <si>
    <t>=GL("Cell","Balance",,OPTIONS!$J$12,OPTIONS!$J$12,,,OPTIONS!$J$16,$B$5,,$D89)*$C89</t>
  </si>
  <si>
    <t>=GL("Cell","Balance",,,OPTIONS!$K$9,,,OPTIONS!$J$16,$B$5,,$D89)*$C89</t>
  </si>
  <si>
    <t>=GL("Cell","Balance",,OPTIONS!$J$11,OPTIONS!$J$11,,,OPTIONS!$J$16,$B$5,,$D90)*$C90</t>
  </si>
  <si>
    <t>=GL("Cell","Balance",,,OPTIONS!$J$11,,,OPTIONS!$J$16,$B$5,,$D90)*$C90</t>
  </si>
  <si>
    <t>=GL("Cell","Balance",,OPTIONS!$J$12,OPTIONS!$J$12,,,OPTIONS!$J$16,$B$5,,$D90)*$C90</t>
  </si>
  <si>
    <t>=GL("Cell","Balance",,,OPTIONS!$K$9,,,OPTIONS!$J$16,$B$5,,$D90)*$C90</t>
  </si>
  <si>
    <t>=SUBTOTAL(9,F67:F90)</t>
  </si>
  <si>
    <t>=SUBTOTAL(9,G67:G90)</t>
  </si>
  <si>
    <t>=SUBTOTAL(9,H67:H90)</t>
  </si>
  <si>
    <t>=SUBTOTAL(9,I67:I90)</t>
  </si>
  <si>
    <t>=SUBTOTAL(9,J67:J90)</t>
  </si>
  <si>
    <t>=SUBTOTAL(9,K67:K90)</t>
  </si>
  <si>
    <t>=GL("Cell","Balance",,OPTIONS!$J$11,OPTIONS!$J$11,,,OPTIONS!$J$16,$B$5,,$D93)*$C93</t>
  </si>
  <si>
    <t>=GL("Cell","Balance",,,OPTIONS!$J$11,,,OPTIONS!$J$16,$B$5,,$D93)*$C93</t>
  </si>
  <si>
    <t>=GL("Cell","Balance",,OPTIONS!$J$12,OPTIONS!$J$12,,,OPTIONS!$J$16,$B$5,,$D93)*$C93</t>
  </si>
  <si>
    <t>=GL("Cell","Balance",,,OPTIONS!$K$9,,,OPTIONS!$J$16,$B$5,,$D93)*$C93</t>
  </si>
  <si>
    <t>=GL("Cell","Balance",,OPTIONS!$J$11,OPTIONS!$J$11,,,OPTIONS!$J$16,$B$5,,$D94)*$C94</t>
  </si>
  <si>
    <t>=GL("Cell","Balance",,,OPTIONS!$J$11,,,OPTIONS!$J$16,$B$5,,$D94)*$C94</t>
  </si>
  <si>
    <t>=GL("Cell","Balance",,OPTIONS!$J$12,OPTIONS!$J$12,,,OPTIONS!$J$16,$B$5,,$D94)*$C94</t>
  </si>
  <si>
    <t>=GL("Cell","Balance",,,OPTIONS!$K$9,,,OPTIONS!$J$16,$B$5,,$D94)*$C94</t>
  </si>
  <si>
    <t>=GL("Cell","Balance",,OPTIONS!$J$11,OPTIONS!$J$11,,,OPTIONS!$J$16,$B$5,,$D95)*$C95</t>
  </si>
  <si>
    <t>=GL("Cell","Balance",,,OPTIONS!$J$11,,,OPTIONS!$J$16,$B$5,,$D95)*$C95</t>
  </si>
  <si>
    <t>=GL("Cell","Balance",,OPTIONS!$J$12,OPTIONS!$J$12,,,OPTIONS!$J$16,$B$5,,$D95)*$C95</t>
  </si>
  <si>
    <t>=GL("Cell","Balance",,,OPTIONS!$K$9,,,OPTIONS!$J$16,$B$5,,$D95)*$C95</t>
  </si>
  <si>
    <t>=GL("Cell","Balance",,OPTIONS!$J$11,OPTIONS!$J$11,,,OPTIONS!$J$16,$B$5,,$D96)*$C96</t>
  </si>
  <si>
    <t>=GL("Cell","Balance",,,OPTIONS!$J$11,,,OPTIONS!$J$16,$B$5,,$D96)*$C96</t>
  </si>
  <si>
    <t>=GL("Cell","Balance",,OPTIONS!$J$12,OPTIONS!$J$12,,,OPTIONS!$J$16,$B$5,,$D96)*$C96</t>
  </si>
  <si>
    <t>=GL("Cell","Balance",,,OPTIONS!$K$9,,,OPTIONS!$J$16,$B$5,,$D96)*$C96</t>
  </si>
  <si>
    <t>=GL("Cell","Balance",,OPTIONS!$J$11,OPTIONS!$J$11,,,OPTIONS!$J$16,$B$5,,$D97)*$C97</t>
  </si>
  <si>
    <t>=GL("Cell","Balance",,,OPTIONS!$J$11,,,OPTIONS!$J$16,$B$5,,$D97)*$C97</t>
  </si>
  <si>
    <t>=GL("Cell","Balance",,OPTIONS!$J$12,OPTIONS!$J$12,,,OPTIONS!$J$16,$B$5,,$D97)*$C97</t>
  </si>
  <si>
    <t>=GL("Cell","Balance",,,OPTIONS!$K$9,,,OPTIONS!$J$16,$B$5,,$D97)*$C97</t>
  </si>
  <si>
    <t>=GL("Cell","Balance",,OPTIONS!$J$11,OPTIONS!$J$11,,,OPTIONS!$J$16,$B$5,,$D98)*$C98</t>
  </si>
  <si>
    <t>=GL("Cell","Balance",,,OPTIONS!$J$11,,,OPTIONS!$J$16,$B$5,,$D98)*$C98</t>
  </si>
  <si>
    <t>=GL("Cell","Balance",,OPTIONS!$J$12,OPTIONS!$J$12,,,OPTIONS!$J$16,$B$5,,$D98)*$C98</t>
  </si>
  <si>
    <t>=GL("Cell","Balance",,,OPTIONS!$K$9,,,OPTIONS!$J$16,$B$5,,$D98)*$C98</t>
  </si>
  <si>
    <t>=GL("Cell","Balance",,OPTIONS!$J$11,OPTIONS!$J$11,,,OPTIONS!$J$16,$B$5,,$D99)*$C99</t>
  </si>
  <si>
    <t>=GL("Cell","Balance",,,OPTIONS!$J$11,,,OPTIONS!$J$16,$B$5,,$D99)*$C99</t>
  </si>
  <si>
    <t>=GL("Cell","Balance",,OPTIONS!$J$12,OPTIONS!$J$12,,,OPTIONS!$J$16,$B$5,,$D99)*$C99</t>
  </si>
  <si>
    <t>=GL("Cell","Balance",,,OPTIONS!$K$9,,,OPTIONS!$J$16,$B$5,,$D99)*$C99</t>
  </si>
  <si>
    <t>=GL("Cell","Balance",,OPTIONS!$J$11,OPTIONS!$J$11,,,OPTIONS!$J$16,$B$5,,$D100)*$C100</t>
  </si>
  <si>
    <t>=GL("Cell","Balance",,,OPTIONS!$J$11,,,OPTIONS!$J$16,$B$5,,$D100)*$C100</t>
  </si>
  <si>
    <t>=GL("Cell","Balance",,OPTIONS!$J$12,OPTIONS!$J$12,,,OPTIONS!$J$16,$B$5,,$D100)*$C100</t>
  </si>
  <si>
    <t>=GL("Cell","Balance",,,OPTIONS!$K$9,,,OPTIONS!$J$16,$B$5,,$D100)*$C100</t>
  </si>
  <si>
    <t>=GL("Cell","Balance",,OPTIONS!$J$11,OPTIONS!$J$11,,,OPTIONS!$J$16,$B$5,,$D101)*$C101</t>
  </si>
  <si>
    <t>=GL("Cell","Balance",,,OPTIONS!$J$11,,,OPTIONS!$J$16,$B$5,,$D101)*$C101</t>
  </si>
  <si>
    <t>=GL("Cell","Balance",,OPTIONS!$J$12,OPTIONS!$J$12,,,OPTIONS!$J$16,$B$5,,$D101)*$C101</t>
  </si>
  <si>
    <t>=GL("Cell","Balance",,,OPTIONS!$K$9,,,OPTIONS!$J$16,$B$5,,$D101)*$C101</t>
  </si>
  <si>
    <t>=SUBTOTAL(9,F93:F101)</t>
  </si>
  <si>
    <t>=SUBTOTAL(9,G93:G101)</t>
  </si>
  <si>
    <t>=SUBTOTAL(9,H93:H101)</t>
  </si>
  <si>
    <t>=SUBTOTAL(9,I93:I101)</t>
  </si>
  <si>
    <t>=SUBTOTAL(9,J93:J101)</t>
  </si>
  <si>
    <t>=SUBTOTAL(9,K93:K101)</t>
  </si>
  <si>
    <t>=GL("Cell","Balance",,OPTIONS!$J$11,OPTIONS!$J$11,,,OPTIONS!$J$16,$B$5,,$D104)*$C104</t>
  </si>
  <si>
    <t>=GL("Cell","Balance",,,OPTIONS!$J$11,,,OPTIONS!$J$16,$B$5,,$D104)*$C104</t>
  </si>
  <si>
    <t>=GL("Cell","Balance",,OPTIONS!$J$12,OPTIONS!$J$12,,,OPTIONS!$J$16,$B$5,,$D104)*$C104</t>
  </si>
  <si>
    <t>=GL("Cell","Balance",,,OPTIONS!$K$9,,,OPTIONS!$J$16,$B$5,,$D104)*$C104</t>
  </si>
  <si>
    <t>=GL("Cell","Balance",,OPTIONS!$J$11,OPTIONS!$J$11,,,OPTIONS!$J$16,$B$5,,$D105)*$C105</t>
  </si>
  <si>
    <t>=GL("Cell","Balance",,,OPTIONS!$J$11,,,OPTIONS!$J$16,$B$5,,$D105)*$C105</t>
  </si>
  <si>
    <t>=GL("Cell","Balance",,OPTIONS!$J$12,OPTIONS!$J$12,,,OPTIONS!$J$16,$B$5,,$D105)*$C105</t>
  </si>
  <si>
    <t>=GL("Cell","Balance",,,OPTIONS!$K$9,,,OPTIONS!$J$16,$B$5,,$D105)*$C105</t>
  </si>
  <si>
    <t>=GL("Cell","Balance",,OPTIONS!$J$11,OPTIONS!$J$11,,,OPTIONS!$J$16,$B$5,,$D106)*$C106</t>
  </si>
  <si>
    <t>=GL("Cell","Balance",,,OPTIONS!$J$11,,,OPTIONS!$J$16,$B$5,,$D106)*$C106</t>
  </si>
  <si>
    <t>=GL("Cell","Balance",,OPTIONS!$J$12,OPTIONS!$J$12,,,OPTIONS!$J$16,$B$5,,$D106)*$C106</t>
  </si>
  <si>
    <t>=GL("Cell","Balance",,,OPTIONS!$K$9,,,OPTIONS!$J$16,$B$5,,$D106)*$C106</t>
  </si>
  <si>
    <t>=GL("Cell","Balance",,OPTIONS!$J$11,OPTIONS!$J$11,,,OPTIONS!$J$16,$B$5,,$D107)*$C107</t>
  </si>
  <si>
    <t>=GL("Cell","Balance",,,OPTIONS!$J$11,,,OPTIONS!$J$16,$B$5,,$D107)*$C107</t>
  </si>
  <si>
    <t>=GL("Cell","Balance",,OPTIONS!$J$12,OPTIONS!$J$12,,,OPTIONS!$J$16,$B$5,,$D107)*$C107</t>
  </si>
  <si>
    <t>=GL("Cell","Balance",,,OPTIONS!$K$9,,,OPTIONS!$J$16,$B$5,,$D107)*$C107</t>
  </si>
  <si>
    <t>=GL("Cell","Balance",,OPTIONS!$J$11,OPTIONS!$J$11,,,OPTIONS!$J$16,$B$5,,$D108)*$C108</t>
  </si>
  <si>
    <t>=GL("Cell","Balance",,,OPTIONS!$J$11,,,OPTIONS!$J$16,$B$5,,$D108)*$C108</t>
  </si>
  <si>
    <t>=GL("Cell","Balance",,OPTIONS!$J$12,OPTIONS!$J$12,,,OPTIONS!$J$16,$B$5,,$D108)*$C108</t>
  </si>
  <si>
    <t>=GL("Cell","Balance",,,OPTIONS!$K$9,,,OPTIONS!$J$16,$B$5,,$D108)*$C108</t>
  </si>
  <si>
    <t>=GL("Cell","Balance",,OPTIONS!$J$11,OPTIONS!$J$11,,,OPTIONS!$J$16,$B$5,,$D109)*$C109</t>
  </si>
  <si>
    <t>=GL("Cell","Balance",,,OPTIONS!$J$11,,,OPTIONS!$J$16,$B$5,,$D109)*$C109</t>
  </si>
  <si>
    <t>=GL("Cell","Balance",,OPTIONS!$J$12,OPTIONS!$J$12,,,OPTIONS!$J$16,$B$5,,$D109)*$C109</t>
  </si>
  <si>
    <t>=GL("Cell","Balance",,,OPTIONS!$K$9,,,OPTIONS!$J$16,$B$5,,$D109)*$C109</t>
  </si>
  <si>
    <t>=GL("Cell","Balance",,OPTIONS!$J$11,OPTIONS!$J$11,,,OPTIONS!$J$16,$B$5,,$D110)*$C110</t>
  </si>
  <si>
    <t>=GL("Cell","Balance",,,OPTIONS!$J$11,,,OPTIONS!$J$16,$B$5,,$D110)*$C110</t>
  </si>
  <si>
    <t>=GL("Cell","Balance",,OPTIONS!$J$12,OPTIONS!$J$12,,,OPTIONS!$J$16,$B$5,,$D110)*$C110</t>
  </si>
  <si>
    <t>=GL("Cell","Balance",,,OPTIONS!$K$9,,,OPTIONS!$J$16,$B$5,,$D110)*$C110</t>
  </si>
  <si>
    <t>=GL("Cell","Balance",,OPTIONS!$J$11,OPTIONS!$J$11,,,OPTIONS!$J$16,$B$5,,$D111)*$C111</t>
  </si>
  <si>
    <t>=GL("Cell","Balance",,,OPTIONS!$J$11,,,OPTIONS!$J$16,$B$5,,$D111)*$C111</t>
  </si>
  <si>
    <t>=GL("Cell","Balance",,OPTIONS!$J$12,OPTIONS!$J$12,,,OPTIONS!$J$16,$B$5,,$D111)*$C111</t>
  </si>
  <si>
    <t>=GL("Cell","Balance",,,OPTIONS!$K$9,,,OPTIONS!$J$16,$B$5,,$D111)*$C111</t>
  </si>
  <si>
    <t>=GL("Cell","Balance",,OPTIONS!$J$11,OPTIONS!$J$11,,,OPTIONS!$J$16,$B$5,,$D112)*$C112</t>
  </si>
  <si>
    <t>=GL("Cell","Balance",,,OPTIONS!$J$11,,,OPTIONS!$J$16,$B$5,,$D112)*$C112</t>
  </si>
  <si>
    <t>=GL("Cell","Balance",,OPTIONS!$J$12,OPTIONS!$J$12,,,OPTIONS!$J$16,$B$5,,$D112)*$C112</t>
  </si>
  <si>
    <t>=GL("Cell","Balance",,,OPTIONS!$K$9,,,OPTIONS!$J$16,$B$5,,$D112)*$C112</t>
  </si>
  <si>
    <t>=GL("Cell","Balance",,OPTIONS!$J$11,OPTIONS!$J$11,,,OPTIONS!$J$16,$B$5,,$D113)*$C113</t>
  </si>
  <si>
    <t>=GL("Cell","Balance",,,OPTIONS!$J$11,,,OPTIONS!$J$16,$B$5,,$D113)*$C113</t>
  </si>
  <si>
    <t>=GL("Cell","Balance",,OPTIONS!$J$12,OPTIONS!$J$12,,,OPTIONS!$J$16,$B$5,,$D113)*$C113</t>
  </si>
  <si>
    <t>=GL("Cell","Balance",,,OPTIONS!$K$9,,,OPTIONS!$J$16,$B$5,,$D113)*$C113</t>
  </si>
  <si>
    <t>=GL("Cell","Balance",,OPTIONS!$J$11,OPTIONS!$J$11,,,OPTIONS!$J$16,$B$5,,$D114)*$C114</t>
  </si>
  <si>
    <t>=GL("Cell","Balance",,,OPTIONS!$J$11,,,OPTIONS!$J$16,$B$5,,$D114)*$C114</t>
  </si>
  <si>
    <t>=GL("Cell","Balance",,OPTIONS!$J$12,OPTIONS!$J$12,,,OPTIONS!$J$16,$B$5,,$D114)*$C114</t>
  </si>
  <si>
    <t>=GL("Cell","Balance",,,OPTIONS!$K$9,,,OPTIONS!$J$16,$B$5,,$D114)*$C114</t>
  </si>
  <si>
    <t>=GL("Cell","Balance",,OPTIONS!$J$11,OPTIONS!$J$11,,,OPTIONS!$J$16,$B$5,,$D115)*$C115</t>
  </si>
  <si>
    <t>=GL("Cell","Balance",,,OPTIONS!$J$11,,,OPTIONS!$J$16,$B$5,,$D115)*$C115</t>
  </si>
  <si>
    <t>=GL("Cell","Balance",,OPTIONS!$J$12,OPTIONS!$J$12,,,OPTIONS!$J$16,$B$5,,$D115)*$C115</t>
  </si>
  <si>
    <t>=GL("Cell","Balance",,,OPTIONS!$K$9,,,OPTIONS!$J$16,$B$5,,$D115)*$C115</t>
  </si>
  <si>
    <t>=GL("Cell","Balance",,OPTIONS!$J$11,OPTIONS!$J$11,,,OPTIONS!$J$16,$B$5,,$D116)*$C116</t>
  </si>
  <si>
    <t>=GL("Cell","Balance",,,OPTIONS!$J$11,,,OPTIONS!$J$16,$B$5,,$D116)*$C116</t>
  </si>
  <si>
    <t>=GL("Cell","Balance",,OPTIONS!$J$12,OPTIONS!$J$12,,,OPTIONS!$J$16,$B$5,,$D116)*$C116</t>
  </si>
  <si>
    <t>=GL("Cell","Balance",,,OPTIONS!$K$9,,,OPTIONS!$J$16,$B$5,,$D116)*$C116</t>
  </si>
  <si>
    <t>=GL("Cell","Balance",,OPTIONS!$J$11,OPTIONS!$J$11,,,OPTIONS!$J$16,$B$5,,$D117)*$C117</t>
  </si>
  <si>
    <t>=GL("Cell","Balance",,,OPTIONS!$J$11,,,OPTIONS!$J$16,$B$5,,$D117)*$C117</t>
  </si>
  <si>
    <t>=GL("Cell","Balance",,OPTIONS!$J$12,OPTIONS!$J$12,,,OPTIONS!$J$16,$B$5,,$D117)*$C117</t>
  </si>
  <si>
    <t>=GL("Cell","Balance",,,OPTIONS!$K$9,,,OPTIONS!$J$16,$B$5,,$D117)*$C117</t>
  </si>
  <si>
    <t>=GL("Cell","Balance",,OPTIONS!$J$11,OPTIONS!$J$11,,,OPTIONS!$J$16,$B$5,,$D118)*$C118</t>
  </si>
  <si>
    <t>=GL("Cell","Balance",,,OPTIONS!$J$11,,,OPTIONS!$J$16,$B$5,,$D118)*$C118</t>
  </si>
  <si>
    <t>=GL("Cell","Balance",,OPTIONS!$J$12,OPTIONS!$J$12,,,OPTIONS!$J$16,$B$5,,$D118)*$C118</t>
  </si>
  <si>
    <t>=GL("Cell","Balance",,,OPTIONS!$K$9,,,OPTIONS!$J$16,$B$5,,$D118)*$C118</t>
  </si>
  <si>
    <t>=GL("Cell","Balance",,OPTIONS!$J$11,OPTIONS!$J$11,,,OPTIONS!$J$16,$B$5,,$D119)*$C119</t>
  </si>
  <si>
    <t>=GL("Cell","Balance",,,OPTIONS!$J$11,,,OPTIONS!$J$16,$B$5,,$D119)*$C119</t>
  </si>
  <si>
    <t>=GL("Cell","Balance",,OPTIONS!$J$12,OPTIONS!$J$12,,,OPTIONS!$J$16,$B$5,,$D119)*$C119</t>
  </si>
  <si>
    <t>=GL("Cell","Balance",,,OPTIONS!$K$9,,,OPTIONS!$J$16,$B$5,,$D119)*$C119</t>
  </si>
  <si>
    <t>=GL("Cell","Balance",,OPTIONS!$J$11,OPTIONS!$J$11,,,OPTIONS!$J$16,$B$5,,$D120)*$C120</t>
  </si>
  <si>
    <t>=GL("Cell","Balance",,,OPTIONS!$J$11,,,OPTIONS!$J$16,$B$5,,$D120)*$C120</t>
  </si>
  <si>
    <t>=GL("Cell","Balance",,OPTIONS!$J$12,OPTIONS!$J$12,,,OPTIONS!$J$16,$B$5,,$D120)*$C120</t>
  </si>
  <si>
    <t>=GL("Cell","Balance",,,OPTIONS!$K$9,,,OPTIONS!$J$16,$B$5,,$D120)*$C120</t>
  </si>
  <si>
    <t>=GL("Cell","Balance",,OPTIONS!$J$11,OPTIONS!$J$11,,,OPTIONS!$J$16,$B$5,,$D121)*$C121</t>
  </si>
  <si>
    <t>=GL("Cell","Balance",,,OPTIONS!$J$11,,,OPTIONS!$J$16,$B$5,,$D121)*$C121</t>
  </si>
  <si>
    <t>=GL("Cell","Balance",,OPTIONS!$J$12,OPTIONS!$J$12,,,OPTIONS!$J$16,$B$5,,$D121)*$C121</t>
  </si>
  <si>
    <t>=GL("Cell","Balance",,,OPTIONS!$K$9,,,OPTIONS!$J$16,$B$5,,$D121)*$C121</t>
  </si>
  <si>
    <t>=GL("Cell","Balance",,OPTIONS!$J$11,OPTIONS!$J$11,,,OPTIONS!$J$16,$B$5,,$D122)*$C122</t>
  </si>
  <si>
    <t>=GL("Cell","Balance",,,OPTIONS!$J$11,,,OPTIONS!$J$16,$B$5,,$D122)*$C122</t>
  </si>
  <si>
    <t>=GL("Cell","Balance",,OPTIONS!$J$12,OPTIONS!$J$12,,,OPTIONS!$J$16,$B$5,,$D122)*$C122</t>
  </si>
  <si>
    <t>=GL("Cell","Balance",,,OPTIONS!$K$9,,,OPTIONS!$J$16,$B$5,,$D122)*$C122</t>
  </si>
  <si>
    <t>=GL("Cell","Balance",,OPTIONS!$J$11,OPTIONS!$J$11,,,OPTIONS!$J$16,$B$5,,$D123)*$C123</t>
  </si>
  <si>
    <t>=GL("Cell","Balance",,,OPTIONS!$J$11,,,OPTIONS!$J$16,$B$5,,$D123)*$C123</t>
  </si>
  <si>
    <t>=GL("Cell","Balance",,OPTIONS!$J$12,OPTIONS!$J$12,,,OPTIONS!$J$16,$B$5,,$D123)*$C123</t>
  </si>
  <si>
    <t>=GL("Cell","Balance",,,OPTIONS!$K$9,,,OPTIONS!$J$16,$B$5,,$D123)*$C123</t>
  </si>
  <si>
    <t>=SUBTOTAL(9,F104:F123)</t>
  </si>
  <si>
    <t>=SUBTOTAL(9,G104:G123)</t>
  </si>
  <si>
    <t>=SUBTOTAL(9,H104:H123)</t>
  </si>
  <si>
    <t>=SUBTOTAL(9,I104:I123)</t>
  </si>
  <si>
    <t>=SUBTOTAL(9,J104:J123)</t>
  </si>
  <si>
    <t>=SUBTOTAL(9,K104:K123)</t>
  </si>
  <si>
    <t>=SUBTOTAL(9,F43:F124)</t>
  </si>
  <si>
    <t>=SUBTOTAL(9,G43:G124)</t>
  </si>
  <si>
    <t>=SUBTOTAL(9,H43:H124)</t>
  </si>
  <si>
    <t>=SUBTOTAL(9,I43:I124)</t>
  </si>
  <si>
    <t>=SUBTOTAL(9,J43:J124)</t>
  </si>
  <si>
    <t>=SUBTOTAL(9,K43:K124)</t>
  </si>
  <si>
    <t>=F41-F126</t>
  </si>
  <si>
    <t>=G41-G126</t>
  </si>
  <si>
    <t>=H41-H126</t>
  </si>
  <si>
    <t>=I41-I126</t>
  </si>
  <si>
    <t>=J41-J126</t>
  </si>
  <si>
    <t>=K41-K126</t>
  </si>
  <si>
    <t>=GL("Cell","Balance",,OPTIONS!$J$11,OPTIONS!$J$11,,,OPTIONS!$J$16,$B$5,,$D130)*$C130</t>
  </si>
  <si>
    <t>=-GL("Cell","Balance",$D130,,,,,,,,,,,,,,,,,,,,"Florida Bar GP")</t>
  </si>
  <si>
    <t>=-GL("Cell","Balance",$D130,,OPTIONS!K9,,,,,,,,,,,,,,,,,,"Florida Bar GP")</t>
  </si>
  <si>
    <t>=G128+G130</t>
  </si>
  <si>
    <t>=K128+K130</t>
  </si>
  <si>
    <t>=GL("Cell","Balance",,OPTIONS!$J$11,OPTIONS!$J$11,,904,$B$6,$B$7,,$D11)*$C11</t>
  </si>
  <si>
    <t>=GL("Cell","Balance",,,OPTIONS!$J$11,,$B$5,$B$6,$B$7,,$D11)*$C11</t>
  </si>
  <si>
    <t>=GL("Cell","Balance",,OPTIONS!$J$12,OPTIONS!$J$12,,$B$5,$B$6,$B$7,,$D11)*$C11</t>
  </si>
  <si>
    <t>=GL("Cell","Balance",,,OPTIONS!$K$9,,$B$5,$B$6,$B$7,,$D11)*$C11</t>
  </si>
  <si>
    <t>=GL("Cell","Balance",,OPTIONS!$J$11,OPTIONS!$J$11,,904,$B$6,$B$7,,$D12)*$C12</t>
  </si>
  <si>
    <t>=GL("Cell","Balance",,,OPTIONS!$J$11,,$B$5,$B$6,$B$7,,$D12)*$C12</t>
  </si>
  <si>
    <t>=GL("Cell","Balance",,OPTIONS!$J$12,OPTIONS!$J$12,,$B$5,$B$6,$B$7,,$D12)*$C12</t>
  </si>
  <si>
    <t>=GL("Cell","Balance",,,OPTIONS!$K$9,,$B$5,$B$6,$B$7,,$D12)*$C12</t>
  </si>
  <si>
    <t>=GL("Cell","Balance",,OPTIONS!$J$11,OPTIONS!$J$11,,904,$B$6,$B$7,,$D15)*$C15</t>
  </si>
  <si>
    <t>=GL("Cell","Balance",,,OPTIONS!$J$11,,$B$5,$B$6,$B$7,,$D15)*$C15</t>
  </si>
  <si>
    <t>=GL("Cell","Balance",,OPTIONS!$J$12,OPTIONS!$J$12,,$B$5,$B$6,$B$7,,$D15)*$C15</t>
  </si>
  <si>
    <t>=GL("Cell","Balance",,,OPTIONS!$K$9,,$B$5,$B$6,$B$7,,$D15)*$C15</t>
  </si>
  <si>
    <t>=GL("Cell","Balance",,OPTIONS!$J$11,OPTIONS!$J$11,,904,$B$6,$B$7,,$D16)*$C16</t>
  </si>
  <si>
    <t>=GL("Cell","Balance",,,OPTIONS!$J$11,,$B$5,$B$6,$B$7,,$D16)*$C16</t>
  </si>
  <si>
    <t>=GL("Cell","Balance",,OPTIONS!$J$12,OPTIONS!$J$12,,$B$5,$B$6,$B$7,,$D16)*$C16</t>
  </si>
  <si>
    <t>=GL("Cell","Balance",,,OPTIONS!$K$9,,$B$5,$B$6,$B$7,,$D16)*$C16</t>
  </si>
  <si>
    <t>=GL("Cell","Balance",,OPTIONS!$J$11,OPTIONS!$J$11,,904,$B$6,$B$7,,$D17)*$C17</t>
  </si>
  <si>
    <t>=GL("Cell","Balance",,,OPTIONS!$J$11,,$B$5,$B$6,$B$7,,$D17)*$C17</t>
  </si>
  <si>
    <t>=GL("Cell","Balance",,OPTIONS!$J$12,OPTIONS!$J$12,,$B$5,$B$6,$B$7,,$D17)*$C17</t>
  </si>
  <si>
    <t>=GL("Cell","Balance",,,OPTIONS!$K$9,,$B$5,$B$6,$B$7,,$D17)*$C17</t>
  </si>
  <si>
    <t>=SUBTOTAL(9,G15:G17)</t>
  </si>
  <si>
    <t>=GL("Cell","Balance",,OPTIONS!$J$11,OPTIONS!$J$11,,904,$B$6,$B$7,,$D20)*$C20</t>
  </si>
  <si>
    <t>=GL("Cell","Balance",,,OPTIONS!$J$11,,$B$5,$B$6,$B$7,,$D20)*$C20</t>
  </si>
  <si>
    <t>=GL("Cell","Balance",,OPTIONS!$J$12,OPTIONS!$J$12,,$B$5,$B$6,$B$7,,$D20)*$C20</t>
  </si>
  <si>
    <t>=GL("Cell","Balance",,,OPTIONS!$K$9,,$B$5,$B$6,$B$7,,$D20)*$C20</t>
  </si>
  <si>
    <t>=GL("Cell","Balance",,OPTIONS!$J$11,OPTIONS!$J$11,,904,$B$6,$B$7,,$D21)*$C21</t>
  </si>
  <si>
    <t>=GL("Cell","Balance",,,OPTIONS!$J$11,,$B$5,$B$6,$B$7,,$D21)*$C21</t>
  </si>
  <si>
    <t>=GL("Cell","Balance",,OPTIONS!$J$12,OPTIONS!$J$12,,$B$5,$B$6,$B$7,,$D21)*$C21</t>
  </si>
  <si>
    <t>=GL("Cell","Balance",,,OPTIONS!$K$9,,$B$5,$B$6,$B$7,,$D21)*$C21</t>
  </si>
  <si>
    <t>=GL("Cell","Balance",,OPTIONS!$J$11,OPTIONS!$J$11,,904,$B$6,$B$7,,$D22)*$C22</t>
  </si>
  <si>
    <t>=GL("Cell","Balance",,,OPTIONS!$J$11,,$B$5,$B$6,$B$7,,$D22)*$C22</t>
  </si>
  <si>
    <t>=GL("Cell","Balance",,OPTIONS!$J$12,OPTIONS!$J$12,,$B$5,$B$6,$B$7,,$D22)*$C22</t>
  </si>
  <si>
    <t>=GL("Cell","Balance",,,OPTIONS!$K$9,,$B$5,$B$6,$B$7,,$D22)*$C22</t>
  </si>
  <si>
    <t>=GL("Cell","Balance",,OPTIONS!$J$11,OPTIONS!$J$11,,904,$B$6,$B$7,,$D23)*$C23</t>
  </si>
  <si>
    <t>=GL("Cell","Balance",,,OPTIONS!$J$11,,$B$5,$B$6,$B$7,,$D23)*$C23</t>
  </si>
  <si>
    <t>=GL("Cell","Balance",,OPTIONS!$J$12,OPTIONS!$J$12,,$B$5,$B$6,$B$7,,$D23)*$C23</t>
  </si>
  <si>
    <t>=GL("Cell","Balance",,,OPTIONS!$K$9,,$B$5,$B$6,$B$7,,$D23)*$C23</t>
  </si>
  <si>
    <t>=GL("Cell","Balance",,OPTIONS!$J$11,OPTIONS!$J$11,,904,$B$6,$B$7,,$D26)*$C26</t>
  </si>
  <si>
    <t>=GL("Cell","Balance",,,OPTIONS!$J$11,,$B$5,$B$6,$B$7,,$D26)*$C26</t>
  </si>
  <si>
    <t>=GL("Cell","Balance",,OPTIONS!$J$12,OPTIONS!$J$12,,$B$5,$B$6,$B$7,,$D26)*$C26</t>
  </si>
  <si>
    <t>=GL("Cell","Balance",,,OPTIONS!$K$9,,$B$5,$B$6,$B$7,,$D26)*$C26</t>
  </si>
  <si>
    <t>=GL("Cell","Balance",,OPTIONS!$J$11,OPTIONS!$J$11,,904,$B$6,$B$7,,$D27)*$C27</t>
  </si>
  <si>
    <t>=GL("Cell","Balance",,,OPTIONS!$J$11,,$B$5,$B$6,$B$7,,$D27)*$C27</t>
  </si>
  <si>
    <t>=GL("Cell","Balance",,OPTIONS!$J$12,OPTIONS!$J$12,,$B$5,$B$6,$B$7,,$D27)*$C27</t>
  </si>
  <si>
    <t>=GL("Cell","Balance",,,OPTIONS!$K$9,,$B$5,$B$6,$B$7,,$D27)*$C27</t>
  </si>
  <si>
    <t>=GL("Cell","Balance",,OPTIONS!$J$11,OPTIONS!$J$11,,904,$B$6,$B$7,,$D28)*$C28</t>
  </si>
  <si>
    <t>=GL("Cell","Balance",,,OPTIONS!$J$11,,$B$5,$B$6,$B$7,,$D28)*$C28</t>
  </si>
  <si>
    <t>=GL("Cell","Balance",,OPTIONS!$J$12,OPTIONS!$J$12,,$B$5,$B$6,$B$7,,$D28)*$C28</t>
  </si>
  <si>
    <t>=GL("Cell","Balance",,,OPTIONS!$K$9,,$B$5,$B$6,$B$7,,$D28)*$C28</t>
  </si>
  <si>
    <t>=GL("Cell","Balance",,OPTIONS!$J$11,OPTIONS!$J$11,,904,$B$6,$B$7,,$D29)*$C29</t>
  </si>
  <si>
    <t>=GL("Cell","Balance",,,OPTIONS!$J$11,,$B$5,$B$6,$B$7,,$D29)*$C29</t>
  </si>
  <si>
    <t>=GL("Cell","Balance",,OPTIONS!$J$12,OPTIONS!$J$12,,$B$5,$B$6,$B$7,,$D29)*$C29</t>
  </si>
  <si>
    <t>=GL("Cell","Balance",,,OPTIONS!$K$9,,$B$5,$B$6,$B$7,,$D29)*$C29</t>
  </si>
  <si>
    <t>=GL("Cell","Balance",,OPTIONS!$J$11,OPTIONS!$J$11,,904,$B$6,$B$7,,$D30)*$C30</t>
  </si>
  <si>
    <t>=GL("Cell","Balance",,,OPTIONS!$J$11,,$B$5,$B$6,$B$7,,$D30)*$C30</t>
  </si>
  <si>
    <t>=GL("Cell","Balance",,OPTIONS!$J$12,OPTIONS!$J$12,,$B$5,$B$6,$B$7,,$D30)*$C30</t>
  </si>
  <si>
    <t>=GL("Cell","Balance",,,OPTIONS!$K$9,,$B$5,$B$6,$B$7,,$D30)*$C30</t>
  </si>
  <si>
    <t>=GL("Cell","Balance",,OPTIONS!$J$11,OPTIONS!$J$11,,904,$B$6,$B$7,,$D33)*$C33</t>
  </si>
  <si>
    <t>=GL("Cell","Balance",,,OPTIONS!$J$11,,$B$5,$B$6,$B$7,,$D33)*$C33</t>
  </si>
  <si>
    <t>=GL("Cell","Balance",,OPTIONS!$J$12,OPTIONS!$J$12,,$B$5,$B$6,$B$7,,$D33)*$C33</t>
  </si>
  <si>
    <t>=GL("Cell","Balance",,,OPTIONS!$K$9,,$B$5,$B$6,$B$7,,$D33)*$C33</t>
  </si>
  <si>
    <t>=GL("Cell","Balance",,OPTIONS!$J$11,OPTIONS!$J$11,,904,$B$6,$B$7,,$D34)*$C34</t>
  </si>
  <si>
    <t>=GL("Cell","Balance",,,OPTIONS!$J$11,,$B$5,$B$6,$B$7,,$D34)*$C34</t>
  </si>
  <si>
    <t>=GL("Cell","Balance",,OPTIONS!$J$12,OPTIONS!$J$12,,$B$5,$B$6,$B$7,,$D34)*$C34</t>
  </si>
  <si>
    <t>=GL("Cell","Balance",,,OPTIONS!$K$9,,$B$5,$B$6,$B$7,,$D34)*$C34</t>
  </si>
  <si>
    <t>=GL("Cell","Balance",,OPTIONS!$J$11,OPTIONS!$J$11,,904,$B$6,$B$7,,$D35)*$C35</t>
  </si>
  <si>
    <t>=GL("Cell","Balance",,,OPTIONS!$J$11,,$B$5,$B$6,$B$7,,$D35)*$C35</t>
  </si>
  <si>
    <t>=GL("Cell","Balance",,OPTIONS!$J$12,OPTIONS!$J$12,,$B$5,$B$6,$B$7,,$D35)*$C35</t>
  </si>
  <si>
    <t>=GL("Cell","Balance",,,OPTIONS!$K$9,,$B$5,$B$6,$B$7,,$D35)*$C35</t>
  </si>
  <si>
    <t>=GL("Cell","Balance",,OPTIONS!$J$11,OPTIONS!$J$11,,904,$B$6,$B$7,,$D38)*$C38</t>
  </si>
  <si>
    <t>=GL("Cell","Balance",,,OPTIONS!$J$11,,$B$5,$B$6,$B$7,,$D38)*$C38</t>
  </si>
  <si>
    <t>=GL("Cell","Balance",,OPTIONS!$J$12,OPTIONS!$J$12,,$B$5,$B$6,$B$7,,$D38)*$C38</t>
  </si>
  <si>
    <t>=GL("Cell","Balance",,,OPTIONS!$K$9,,$B$5,$B$6,$B$7,,$D38)*$C38</t>
  </si>
  <si>
    <t>=GL("Cell","Balance",,OPTIONS!$J$11,OPTIONS!$J$11,,904,$B$6,$B$7,,$D43)*$C43</t>
  </si>
  <si>
    <t>=GL("Cell","Balance",,,OPTIONS!$J$11,,$B$5,$B$6,$B$7,,$D43)*$C43</t>
  </si>
  <si>
    <t>=GL("Cell","Balance",,OPTIONS!$J$12,OPTIONS!$J$12,,$B$5,$B$6,$B$7,,$D43)*$C43</t>
  </si>
  <si>
    <t>=GL("Cell","Balance",,,OPTIONS!$K$9,,$B$5,$B$6,$B$7,,$D43)*$C43</t>
  </si>
  <si>
    <t>=GL("Cell","Balance",,OPTIONS!$J$11,OPTIONS!$J$11,,904,$B$6,$B$7,,$D44)*$C44</t>
  </si>
  <si>
    <t>=GL("Cell","Balance",,,OPTIONS!$J$11,,$B$5,$B$6,$B$7,,$D44)*$C44</t>
  </si>
  <si>
    <t>=GL("Cell","Balance",,OPTIONS!$J$12,OPTIONS!$J$12,,$B$5,$B$6,$B$7,,$D44)*$C44</t>
  </si>
  <si>
    <t>=GL("Cell","Balance",,,OPTIONS!$K$9,,$B$5,$B$6,$B$7,,$D44)*$C44</t>
  </si>
  <si>
    <t>=GL("Cell","Balance",,OPTIONS!$J$11,OPTIONS!$J$11,,904,$B$6,$B$7,,$D45)*$C45</t>
  </si>
  <si>
    <t>=GL("Cell","Balance",,,OPTIONS!$J$11,,$B$5,$B$6,$B$7,,$D45)*$C45</t>
  </si>
  <si>
    <t>=GL("Cell","Balance",,OPTIONS!$J$12,OPTIONS!$J$12,,$B$5,$B$6,$B$7,,$D45)*$C45</t>
  </si>
  <si>
    <t>=GL("Cell","Balance",,,OPTIONS!$K$9,,$B$5,$B$6,$B$7,,$D45)*$C45</t>
  </si>
  <si>
    <t>=GL("Cell","Balance",,OPTIONS!$J$11,OPTIONS!$J$11,,904,$B$6,$B$7,,$D46)*$C46</t>
  </si>
  <si>
    <t>=GL("Cell","Balance",,,OPTIONS!$J$11,,$B$5,$B$6,$B$7,,$D46)*$C46</t>
  </si>
  <si>
    <t>=GL("Cell","Balance",,OPTIONS!$J$12,OPTIONS!$J$12,,$B$5,$B$6,$B$7,,$D46)*$C46</t>
  </si>
  <si>
    <t>=GL("Cell","Balance",,,OPTIONS!$K$9,,$B$5,$B$6,$B$7,,$D46)*$C46</t>
  </si>
  <si>
    <t>=GL("Cell","Balance",,OPTIONS!$J$11,OPTIONS!$J$11,,904,$B$6,$B$7,,$D47)*$C47</t>
  </si>
  <si>
    <t>=GL("Cell","Balance",,,OPTIONS!$J$11,,$B$5,$B$6,$B$7,,$D47)*$C47</t>
  </si>
  <si>
    <t>=GL("Cell","Balance",,OPTIONS!$J$12,OPTIONS!$J$12,,$B$5,$B$6,$B$7,,$D47)*$C47</t>
  </si>
  <si>
    <t>=GL("Cell","Balance",,,OPTIONS!$K$9,,$B$5,$B$6,$B$7,,$D47)*$C47</t>
  </si>
  <si>
    <t>=GL("Cell","Balance",,OPTIONS!$J$11,OPTIONS!$J$11,,904,$B$6,$B$7,,$D50)*$C50</t>
  </si>
  <si>
    <t>=GL("Cell","Balance",,,OPTIONS!$J$11,,$B$5,$B$6,$B$7,,$D50)*$C50</t>
  </si>
  <si>
    <t>=GL("Cell","Balance",,OPTIONS!$J$12,OPTIONS!$J$12,,$B$5,$B$6,$B$7,,$D50)*$C50</t>
  </si>
  <si>
    <t>=GL("Cell","Balance",,,OPTIONS!$K$9,,$B$5,$B$6,$B$7,,$D50)*$C50</t>
  </si>
  <si>
    <t>=GL("Cell","Balance",,OPTIONS!$J$11,OPTIONS!$J$11,,904,$B$6,$B$7,,$D51)*$C51</t>
  </si>
  <si>
    <t>=GL("Cell","Balance",,,OPTIONS!$J$11,,$B$5,$B$6,$B$7,,$D51)*$C51</t>
  </si>
  <si>
    <t>=GL("Cell","Balance",,OPTIONS!$J$12,OPTIONS!$J$12,,$B$5,$B$6,$B$7,,$D51)*$C51</t>
  </si>
  <si>
    <t>=GL("Cell","Balance",,,OPTIONS!$K$9,,$B$5,$B$6,$B$7,,$D51)*$C51</t>
  </si>
  <si>
    <t>=GL("Cell","Balance",,OPTIONS!$J$11,OPTIONS!$J$11,,904,$B$6,$B$7,,$D52)*$C52</t>
  </si>
  <si>
    <t>=GL("Cell","Balance",,,OPTIONS!$J$11,,$B$5,$B$6,$B$7,,$D52)*$C52</t>
  </si>
  <si>
    <t>=GL("Cell","Balance",,OPTIONS!$J$12,OPTIONS!$J$12,,$B$5,$B$6,$B$7,,$D52)*$C52</t>
  </si>
  <si>
    <t>=GL("Cell","Balance",,,OPTIONS!$K$9,,$B$5,$B$6,$B$7,,$D52)*$C52</t>
  </si>
  <si>
    <t>=GL("Cell","Balance",,OPTIONS!$J$11,OPTIONS!$J$11,,904,$B$6,$B$7,,$D53)*$C53</t>
  </si>
  <si>
    <t>=GL("Cell","Balance",,,OPTIONS!$J$11,,$B$5,$B$6,$B$7,,$D53)*$C53</t>
  </si>
  <si>
    <t>=GL("Cell","Balance",,OPTIONS!$J$12,OPTIONS!$J$12,,$B$5,$B$6,$B$7,,$D53)*$C53</t>
  </si>
  <si>
    <t>=GL("Cell","Balance",,,OPTIONS!$K$9,,$B$5,$B$6,$B$7,,$D53)*$C53</t>
  </si>
  <si>
    <t>=GL("Cell","Balance",,OPTIONS!$J$11,OPTIONS!$J$11,,904,$B$6,$B$7,,$D54)*$C54</t>
  </si>
  <si>
    <t>=GL("Cell","Balance",,,OPTIONS!$J$11,,$B$5,$B$6,$B$7,,$D54)*$C54</t>
  </si>
  <si>
    <t>=GL("Cell","Balance",,OPTIONS!$J$12,OPTIONS!$J$12,,$B$5,$B$6,$B$7,,$D54)*$C54</t>
  </si>
  <si>
    <t>=GL("Cell","Balance",,,OPTIONS!$K$9,,$B$5,$B$6,$B$7,,$D54)*$C54</t>
  </si>
  <si>
    <t>=GL("Cell","Balance",,OPTIONS!$J$11,OPTIONS!$J$11,,904,$B$6,$B$7,,$D55)*$C55</t>
  </si>
  <si>
    <t>=GL("Cell","Balance",,,OPTIONS!$J$11,,$B$5,$B$6,$B$7,,$D55)*$C55</t>
  </si>
  <si>
    <t>=GL("Cell","Balance",,OPTIONS!$J$12,OPTIONS!$J$12,,$B$5,$B$6,$B$7,,$D55)*$C55</t>
  </si>
  <si>
    <t>=GL("Cell","Balance",,,OPTIONS!$K$9,,$B$5,$B$6,$B$7,,$D55)*$C55</t>
  </si>
  <si>
    <t>=GL("Cell","Balance",,OPTIONS!$J$11,OPTIONS!$J$11,,904,$B$6,$B$7,,$D58)*$C58</t>
  </si>
  <si>
    <t>=GL("Cell","Balance",,,OPTIONS!$J$11,,$B$5,$B$6,$B$7,,$D58)*$C58</t>
  </si>
  <si>
    <t>=GL("Cell","Balance",,OPTIONS!$J$12,OPTIONS!$J$12,,$B$5,$B$6,$B$7,,$D58)*$C58</t>
  </si>
  <si>
    <t>=GL("Cell","Balance",,,OPTIONS!$K$9,,$B$5,$B$6,$B$7,,$D58)*$C58</t>
  </si>
  <si>
    <t>=GL("Cell","Balance",,OPTIONS!$J$11,OPTIONS!$J$11,,904,$B$6,$B$7,,$D59)*$C59</t>
  </si>
  <si>
    <t>=GL("Cell","Balance",,,OPTIONS!$J$11,,$B$5,$B$6,$B$7,,$D59)*$C59</t>
  </si>
  <si>
    <t>=GL("Cell","Balance",,OPTIONS!$J$12,OPTIONS!$J$12,,$B$5,$B$6,$B$7,,$D59)*$C59</t>
  </si>
  <si>
    <t>=GL("Cell","Balance",,,OPTIONS!$K$9,,$B$5,$B$6,$B$7,,$D59)*$C59</t>
  </si>
  <si>
    <t>=GL("Cell","Balance",,OPTIONS!$J$11,OPTIONS!$J$11,,904,$B$6,$B$7,,$D60)*$C60</t>
  </si>
  <si>
    <t>=GL("Cell","Balance",,,OPTIONS!$J$11,,$B$5,$B$6,$B$7,,$D60)*$C60</t>
  </si>
  <si>
    <t>=GL("Cell","Balance",,OPTIONS!$J$12,OPTIONS!$J$12,,$B$5,$B$6,$B$7,,$D60)*$C60</t>
  </si>
  <si>
    <t>=GL("Cell","Balance",,,OPTIONS!$K$9,,$B$5,$B$6,$B$7,,$D60)*$C60</t>
  </si>
  <si>
    <t>=GL("Cell","Balance",,OPTIONS!$J$11,OPTIONS!$J$11,,904,$B$6,$B$7,,$D61)*$C61</t>
  </si>
  <si>
    <t>=GL("Cell","Balance",,,OPTIONS!$J$11,,$B$5,$B$6,$B$7,,$D61)*$C61</t>
  </si>
  <si>
    <t>=GL("Cell","Balance",,OPTIONS!$J$12,OPTIONS!$J$12,,$B$5,$B$6,$B$7,,$D61)*$C61</t>
  </si>
  <si>
    <t>=GL("Cell","Balance",,,OPTIONS!$K$9,,$B$5,$B$6,$B$7,,$D61)*$C61</t>
  </si>
  <si>
    <t>=GL("Cell","Balance",,OPTIONS!$J$11,OPTIONS!$J$11,,904,$B$6,$B$7,,$D62)*$C62</t>
  </si>
  <si>
    <t>=GL("Cell","Balance",,,OPTIONS!$J$11,,$B$5,$B$6,$B$7,,$D62)*$C62</t>
  </si>
  <si>
    <t>=GL("Cell","Balance",,OPTIONS!$J$12,OPTIONS!$J$12,,$B$5,$B$6,$B$7,,$D62)*$C62</t>
  </si>
  <si>
    <t>=GL("Cell","Balance",,,OPTIONS!$K$9,,$B$5,$B$6,$B$7,,$D62)*$C62</t>
  </si>
  <si>
    <t>=GL("Cell","Balance",,OPTIONS!$J$11,OPTIONS!$J$11,,904,$B$6,$B$7,,$D63)*$C63</t>
  </si>
  <si>
    <t>=GL("Cell","Balance",,,OPTIONS!$J$11,,$B$5,$B$6,$B$7,,$D63)*$C63</t>
  </si>
  <si>
    <t>=GL("Cell","Balance",,OPTIONS!$J$12,OPTIONS!$J$12,,$B$5,$B$6,$B$7,,$D63)*$C63</t>
  </si>
  <si>
    <t>=GL("Cell","Balance",,,OPTIONS!$K$9,,$B$5,$B$6,$B$7,,$D63)*$C63</t>
  </si>
  <si>
    <t>=GL("Cell","Balance",,OPTIONS!$J$11,OPTIONS!$J$11,,904,$B$6,$B$7,,$D64)*$C64</t>
  </si>
  <si>
    <t>=GL("Cell","Balance",,,OPTIONS!$J$11,,$B$5,$B$6,$B$7,,$D64)*$C64</t>
  </si>
  <si>
    <t>=GL("Cell","Balance",,OPTIONS!$J$12,OPTIONS!$J$12,,$B$5,$B$6,$B$7,,$D64)*$C64</t>
  </si>
  <si>
    <t>=GL("Cell","Balance",,,OPTIONS!$K$9,,$B$5,$B$6,$B$7,,$D64)*$C64</t>
  </si>
  <si>
    <t>=GL("Cell","Balance",,OPTIONS!$J$11,OPTIONS!$J$11,,904,$B$6,$B$7,,$D67)*$C67</t>
  </si>
  <si>
    <t>=GL("Cell","Balance",,,OPTIONS!$J$11,,$B$5,$B$6,$B$7,,$D67)*$C67</t>
  </si>
  <si>
    <t>=GL("Cell","Balance",,OPTIONS!$J$12,OPTIONS!$J$12,,$B$5,$B$6,$B$7,,$D67)*$C67</t>
  </si>
  <si>
    <t>=GL("Cell","Balance",,,OPTIONS!$K$9,,$B$5,$B$6,$B$7,,$D67)*$C67</t>
  </si>
  <si>
    <t>=GL("Cell","Balance",,OPTIONS!$J$11,OPTIONS!$J$11,,904,$B$6,$B$7,,$D68)*$C68</t>
  </si>
  <si>
    <t>=GL("Cell","Balance",,,OPTIONS!$J$11,,$B$5,$B$6,$B$7,,$D68)*$C68</t>
  </si>
  <si>
    <t>=GL("Cell","Balance",,OPTIONS!$J$12,OPTIONS!$J$12,,$B$5,$B$6,$B$7,,$D68)*$C68</t>
  </si>
  <si>
    <t>=GL("Cell","Balance",,,OPTIONS!$K$9,,$B$5,$B$6,$B$7,,$D68)*$C68</t>
  </si>
  <si>
    <t>=GL("Cell","Balance",,OPTIONS!$J$11,OPTIONS!$J$11,,904,$B$6,$B$7,,$D69)*$C69</t>
  </si>
  <si>
    <t>=GL("Cell","Balance",,,OPTIONS!$J$11,,$B$5,$B$6,$B$7,,$D69)*$C69</t>
  </si>
  <si>
    <t>=GL("Cell","Balance",,OPTIONS!$J$12,OPTIONS!$J$12,,$B$5,$B$6,$B$7,,$D69)*$C69</t>
  </si>
  <si>
    <t>=GL("Cell","Balance",,,OPTIONS!$K$9,,$B$5,$B$6,$B$7,,$D69)*$C69</t>
  </si>
  <si>
    <t>=GL("Cell","Balance",,OPTIONS!$J$11,OPTIONS!$J$11,,904,$B$6,$B$7,,$D70)*$C70</t>
  </si>
  <si>
    <t>=GL("Cell","Balance",,,OPTIONS!$J$11,,$B$5,$B$6,$B$7,,$D70)*$C70</t>
  </si>
  <si>
    <t>=GL("Cell","Balance",,OPTIONS!$J$12,OPTIONS!$J$12,,$B$5,$B$6,$B$7,,$D70)*$C70</t>
  </si>
  <si>
    <t>=GL("Cell","Balance",,,OPTIONS!$K$9,,$B$5,$B$6,$B$7,,$D70)*$C70</t>
  </si>
  <si>
    <t>=GL("Cell","Balance",,OPTIONS!$J$11,OPTIONS!$J$11,,904,$B$6,$B$7,,$D71)*$C71</t>
  </si>
  <si>
    <t>=GL("Cell","Balance",,,OPTIONS!$J$11,,$B$5,$B$6,$B$7,,$D71)*$C71</t>
  </si>
  <si>
    <t>=GL("Cell","Balance",,OPTIONS!$J$12,OPTIONS!$J$12,,$B$5,$B$6,$B$7,,$D71)*$C71</t>
  </si>
  <si>
    <t>=GL("Cell","Balance",,,OPTIONS!$K$9,,$B$5,$B$6,$B$7,,$D71)*$C71</t>
  </si>
  <si>
    <t>=GL("Cell","Balance",,OPTIONS!$J$11,OPTIONS!$J$11,,904,$B$6,$B$7,,$D72)*$C72</t>
  </si>
  <si>
    <t>=GL("Cell","Balance",,,OPTIONS!$J$11,,$B$5,$B$6,$B$7,,$D72)*$C72</t>
  </si>
  <si>
    <t>=GL("Cell","Balance",,OPTIONS!$J$12,OPTIONS!$J$12,,$B$5,$B$6,$B$7,,$D72)*$C72</t>
  </si>
  <si>
    <t>=GL("Cell","Balance",,,OPTIONS!$K$9,,$B$5,$B$6,$B$7,,$D72)*$C72</t>
  </si>
  <si>
    <t>=GL("Cell","Balance",,OPTIONS!$J$11,OPTIONS!$J$11,,904,$B$6,$B$7,,$D73)*$C73</t>
  </si>
  <si>
    <t>=GL("Cell","Balance",,,OPTIONS!$J$11,,$B$5,$B$6,$B$7,,$D73)*$C73</t>
  </si>
  <si>
    <t>=GL("Cell","Balance",,OPTIONS!$J$12,OPTIONS!$J$12,,$B$5,$B$6,$B$7,,$D73)*$C73</t>
  </si>
  <si>
    <t>=GL("Cell","Balance",,,OPTIONS!$K$9,,$B$5,$B$6,$B$7,,$D73)*$C73</t>
  </si>
  <si>
    <t>=GL("Cell","Balance",,OPTIONS!$J$11,OPTIONS!$J$11,,904,$B$6,$B$7,,$D74)*$C74</t>
  </si>
  <si>
    <t>=GL("Cell","Balance",,,OPTIONS!$J$11,,$B$5,$B$6,$B$7,,$D74)*$C74</t>
  </si>
  <si>
    <t>=GL("Cell","Balance",,OPTIONS!$J$12,OPTIONS!$J$12,,$B$5,$B$6,$B$7,,$D74)*$C74</t>
  </si>
  <si>
    <t>=GL("Cell","Balance",,,OPTIONS!$K$9,,$B$5,$B$6,$B$7,,$D74)*$C74</t>
  </si>
  <si>
    <t>=GL("Cell","Balance",,OPTIONS!$J$11,OPTIONS!$J$11,,904,$B$6,$B$7,,$D75)*$C75</t>
  </si>
  <si>
    <t>=GL("Cell","Balance",,,OPTIONS!$J$11,,$B$5,$B$6,$B$7,,$D75)*$C75</t>
  </si>
  <si>
    <t>=GL("Cell","Balance",,OPTIONS!$J$12,OPTIONS!$J$12,,$B$5,$B$6,$B$7,,$D75)*$C75</t>
  </si>
  <si>
    <t>=GL("Cell","Balance",,,OPTIONS!$K$9,,$B$5,$B$6,$B$7,,$D75)*$C75</t>
  </si>
  <si>
    <t>=GL("Cell","Balance",,OPTIONS!$J$11,OPTIONS!$J$11,,904,$B$6,$B$7,,$D76)*$C76</t>
  </si>
  <si>
    <t>=GL("Cell","Balance",,,OPTIONS!$J$11,,$B$5,$B$6,$B$7,,$D76)*$C76</t>
  </si>
  <si>
    <t>=GL("Cell","Balance",,OPTIONS!$J$12,OPTIONS!$J$12,,$B$5,$B$6,$B$7,,$D76)*$C76</t>
  </si>
  <si>
    <t>=GL("Cell","Balance",,,OPTIONS!$K$9,,$B$5,$B$6,$B$7,,$D76)*$C76</t>
  </si>
  <si>
    <t>=GL("Cell","Balance",,OPTIONS!$J$11,OPTIONS!$J$11,,904,$B$6,$B$7,,$D77)*$C77</t>
  </si>
  <si>
    <t>=GL("Cell","Balance",,,OPTIONS!$J$11,,$B$5,$B$6,$B$7,,$D77)*$C77</t>
  </si>
  <si>
    <t>=GL("Cell","Balance",,OPTIONS!$J$12,OPTIONS!$J$12,,$B$5,$B$6,$B$7,,$D77)*$C77</t>
  </si>
  <si>
    <t>=GL("Cell","Balance",,,OPTIONS!$K$9,,$B$5,$B$6,$B$7,,$D77)*$C77</t>
  </si>
  <si>
    <t>=GL("Cell","Balance",,OPTIONS!$J$11,OPTIONS!$J$11,,904,$B$6,$B$7,,$D78)*$C78</t>
  </si>
  <si>
    <t>=GL("Cell","Balance",,,OPTIONS!$J$11,,$B$5,$B$6,$B$7,,$D78)*$C78</t>
  </si>
  <si>
    <t>=GL("Cell","Balance",,OPTIONS!$J$12,OPTIONS!$J$12,,$B$5,$B$6,$B$7,,$D78)*$C78</t>
  </si>
  <si>
    <t>=GL("Cell","Balance",,,OPTIONS!$K$9,,$B$5,$B$6,$B$7,,$D78)*$C78</t>
  </si>
  <si>
    <t>=GL("Cell","Balance",,OPTIONS!$J$11,OPTIONS!$J$11,,904,$B$6,$B$7,,$D79)*$C79</t>
  </si>
  <si>
    <t>=GL("Cell","Balance",,,OPTIONS!$J$11,,$B$5,$B$6,$B$7,,$D79)*$C79</t>
  </si>
  <si>
    <t>=GL("Cell","Balance",,OPTIONS!$J$12,OPTIONS!$J$12,,$B$5,$B$6,$B$7,,$D79)*$C79</t>
  </si>
  <si>
    <t>=GL("Cell","Balance",,,OPTIONS!$K$9,,$B$5,$B$6,$B$7,,$D79)*$C79</t>
  </si>
  <si>
    <t>=GL("Cell","Balance",,OPTIONS!$J$11,OPTIONS!$J$11,,904,$B$6,$B$7,,$D80)*$C80</t>
  </si>
  <si>
    <t>=GL("Cell","Balance",,,OPTIONS!$J$11,,$B$5,$B$6,$B$7,,$D80)*$C80</t>
  </si>
  <si>
    <t>=GL("Cell","Balance",,OPTIONS!$J$12,OPTIONS!$J$12,,$B$5,$B$6,$B$7,,$D80)*$C80</t>
  </si>
  <si>
    <t>=GL("Cell","Balance",,,OPTIONS!$K$9,,$B$5,$B$6,$B$7,,$D80)*$C80</t>
  </si>
  <si>
    <t>=GL("Cell","Balance",,OPTIONS!$J$11,OPTIONS!$J$11,,904,$B$6,$B$7,,$D81)*$C81</t>
  </si>
  <si>
    <t>=GL("Cell","Balance",,,OPTIONS!$J$11,,$B$5,$B$6,$B$7,,$D81)*$C81</t>
  </si>
  <si>
    <t>=GL("Cell","Balance",,OPTIONS!$J$12,OPTIONS!$J$12,,$B$5,$B$6,$B$7,,$D81)*$C81</t>
  </si>
  <si>
    <t>=GL("Cell","Balance",,,OPTIONS!$K$9,,$B$5,$B$6,$B$7,,$D81)*$C81</t>
  </si>
  <si>
    <t>=GL("Cell","Balance",,OPTIONS!$J$11,OPTIONS!$J$11,,904,$B$6,$B$7,,$D82)*$C82</t>
  </si>
  <si>
    <t>=GL("Cell","Balance",,,OPTIONS!$J$11,,$B$5,$B$6,$B$7,,$D82)*$C82</t>
  </si>
  <si>
    <t>=GL("Cell","Balance",,OPTIONS!$J$12,OPTIONS!$J$12,,$B$5,$B$6,$B$7,,$D82)*$C82</t>
  </si>
  <si>
    <t>=GL("Cell","Balance",,,OPTIONS!$K$9,,$B$5,$B$6,$B$7,,$D82)*$C82</t>
  </si>
  <si>
    <t>=GL("Cell","Balance",,OPTIONS!$J$11,OPTIONS!$J$11,,904,$B$6,$B$7,,$D83)*$C83</t>
  </si>
  <si>
    <t>=GL("Cell","Balance",,,OPTIONS!$J$11,,$B$5,$B$6,$B$7,,$D83)*$C83</t>
  </si>
  <si>
    <t>=GL("Cell","Balance",,OPTIONS!$J$12,OPTIONS!$J$12,,$B$5,$B$6,$B$7,,$D83)*$C83</t>
  </si>
  <si>
    <t>=GL("Cell","Balance",,,OPTIONS!$K$9,,$B$5,$B$6,$B$7,,$D83)*$C83</t>
  </si>
  <si>
    <t>=GL("Cell","Balance",,OPTIONS!$J$11,OPTIONS!$J$11,,904,$B$6,$B$7,,$D84)*$C84</t>
  </si>
  <si>
    <t>=GL("Cell","Balance",,,OPTIONS!$J$11,,$B$5,$B$6,$B$7,,$D84)*$C84</t>
  </si>
  <si>
    <t>=GL("Cell","Balance",,OPTIONS!$J$12,OPTIONS!$J$12,,$B$5,$B$6,$B$7,,$D84)*$C84</t>
  </si>
  <si>
    <t>=GL("Cell","Balance",,,OPTIONS!$K$9,,$B$5,$B$6,$B$7,,$D84)*$C84</t>
  </si>
  <si>
    <t>=GL("Cell","Balance",,OPTIONS!$J$11,OPTIONS!$J$11,,904,$B$6,$B$7,,$D85)*$C85</t>
  </si>
  <si>
    <t>=GL("Cell","Balance",,,OPTIONS!$J$11,,$B$5,$B$6,$B$7,,$D85)*$C85</t>
  </si>
  <si>
    <t>=GL("Cell","Balance",,OPTIONS!$J$12,OPTIONS!$J$12,,$B$5,$B$6,$B$7,,$D85)*$C85</t>
  </si>
  <si>
    <t>=GL("Cell","Balance",,,OPTIONS!$K$9,,$B$5,$B$6,$B$7,,$D85)*$C85</t>
  </si>
  <si>
    <t>=GL("Cell","Balance",,OPTIONS!$J$11,OPTIONS!$J$11,,904,$B$6,$B$7,,$D86)*$C86</t>
  </si>
  <si>
    <t>=GL("Cell","Balance",,,OPTIONS!$J$11,,$B$5,$B$6,$B$7,,$D86)*$C86</t>
  </si>
  <si>
    <t>=GL("Cell","Balance",,OPTIONS!$J$12,OPTIONS!$J$12,,$B$5,$B$6,$B$7,,$D86)*$C86</t>
  </si>
  <si>
    <t>=GL("Cell","Balance",,,OPTIONS!$K$9,,$B$5,$B$6,$B$7,,$D86)*$C86</t>
  </si>
  <si>
    <t>=GL("Cell","Balance",,OPTIONS!$J$11,OPTIONS!$J$11,,904,$B$6,$B$7,,$D87)*$C87</t>
  </si>
  <si>
    <t>=GL("Cell","Balance",,,OPTIONS!$J$11,,$B$5,$B$6,$B$7,,$D87)*$C87</t>
  </si>
  <si>
    <t>=GL("Cell","Balance",,OPTIONS!$J$12,OPTIONS!$J$12,,$B$5,$B$6,$B$7,,$D87)*$C87</t>
  </si>
  <si>
    <t>=GL("Cell","Balance",,,OPTIONS!$K$9,,$B$5,$B$6,$B$7,,$D87)*$C87</t>
  </si>
  <si>
    <t>=GL("Cell","Balance",,OPTIONS!$J$11,OPTIONS!$J$11,,904,$B$6,$B$7,,$D88)*$C88</t>
  </si>
  <si>
    <t>=GL("Cell","Balance",,,OPTIONS!$J$11,,$B$5,$B$6,$B$7,,$D88)*$C88</t>
  </si>
  <si>
    <t>=GL("Cell","Balance",,OPTIONS!$J$12,OPTIONS!$J$12,,$B$5,$B$6,$B$7,,$D88)*$C88</t>
  </si>
  <si>
    <t>=GL("Cell","Balance",,,OPTIONS!$K$9,,$B$5,$B$6,$B$7,,$D88)*$C88</t>
  </si>
  <si>
    <t>=GL("Cell","Balance",,OPTIONS!$J$11,OPTIONS!$J$11,,904,$B$6,$B$7,,$D89)*$C89</t>
  </si>
  <si>
    <t>=GL("Cell","Balance",,,OPTIONS!$J$11,,$B$5,$B$6,$B$7,,$D89)*$C89</t>
  </si>
  <si>
    <t>=GL("Cell","Balance",,OPTIONS!$J$12,OPTIONS!$J$12,,$B$5,$B$6,$B$7,,$D89)*$C89</t>
  </si>
  <si>
    <t>=GL("Cell","Balance",,,OPTIONS!$K$9,,$B$5,$B$6,$B$7,,$D89)*$C89</t>
  </si>
  <si>
    <t>=GL("Cell","Balance",,OPTIONS!$J$11,OPTIONS!$J$11,,904,$B$6,$B$7,,$D90)*$C90</t>
  </si>
  <si>
    <t>=GL("Cell","Balance",,,OPTIONS!$J$11,,$B$5,$B$6,$B$7,,$D90)*$C90</t>
  </si>
  <si>
    <t>=GL("Cell","Balance",,OPTIONS!$J$12,OPTIONS!$J$12,,$B$5,$B$6,$B$7,,$D90)*$C90</t>
  </si>
  <si>
    <t>=GL("Cell","Balance",,,OPTIONS!$K$9,,$B$5,$B$6,$B$7,,$D90)*$C90</t>
  </si>
  <si>
    <t>=GL("Cell","Balance",,OPTIONS!$J$11,OPTIONS!$J$11,,904,$B$6,$B$7,,$D93)*$C93</t>
  </si>
  <si>
    <t>=GL("Cell","Balance",,,OPTIONS!$J$11,,$B$5,$B$6,$B$7,,$D93)*$C93</t>
  </si>
  <si>
    <t>=GL("Cell","Balance",,OPTIONS!$J$12,OPTIONS!$J$12,,$B$5,$B$6,$B$7,,$D93)*$C93</t>
  </si>
  <si>
    <t>=GL("Cell","Balance",,,OPTIONS!$K$9,,$B$5,$B$6,$B$7,,$D93)*$C93</t>
  </si>
  <si>
    <t>=GL("Cell","Balance",,OPTIONS!$J$11,OPTIONS!$J$11,,904,$B$6,$B$7,,$D94)*$C94</t>
  </si>
  <si>
    <t>=GL("Cell","Balance",,,OPTIONS!$J$11,,$B$5,$B$6,$B$7,,$D94)*$C94</t>
  </si>
  <si>
    <t>=GL("Cell","Balance",,OPTIONS!$J$12,OPTIONS!$J$12,,$B$5,$B$6,$B$7,,$D94)*$C94</t>
  </si>
  <si>
    <t>=GL("Cell","Balance",,,OPTIONS!$K$9,,$B$5,$B$6,$B$7,,$D94)*$C94</t>
  </si>
  <si>
    <t>=GL("Cell","Balance",,OPTIONS!$J$11,OPTIONS!$J$11,,904,$B$6,$B$7,,$D95)*$C95</t>
  </si>
  <si>
    <t>=GL("Cell","Balance",,,OPTIONS!$J$11,,$B$5,$B$6,$B$7,,$D95)*$C95</t>
  </si>
  <si>
    <t>=GL("Cell","Balance",,OPTIONS!$J$12,OPTIONS!$J$12,,$B$5,$B$6,$B$7,,$D95)*$C95</t>
  </si>
  <si>
    <t>=GL("Cell","Balance",,,OPTIONS!$K$9,,$B$5,$B$6,$B$7,,$D95)*$C95</t>
  </si>
  <si>
    <t>=GL("Cell","Balance",,OPTIONS!$J$11,OPTIONS!$J$11,,904,$B$6,$B$7,,$D96)*$C96</t>
  </si>
  <si>
    <t>=GL("Cell","Balance",,,OPTIONS!$J$11,,$B$5,$B$6,$B$7,,$D96)*$C96</t>
  </si>
  <si>
    <t>=GL("Cell","Balance",,OPTIONS!$J$12,OPTIONS!$J$12,,$B$5,$B$6,$B$7,,$D96)*$C96</t>
  </si>
  <si>
    <t>=GL("Cell","Balance",,,OPTIONS!$K$9,,$B$5,$B$6,$B$7,,$D96)*$C96</t>
  </si>
  <si>
    <t>=GL("Cell","Balance",,OPTIONS!$J$11,OPTIONS!$J$11,,904,$B$6,$B$7,,$D97)*$C97</t>
  </si>
  <si>
    <t>=GL("Cell","Balance",,,OPTIONS!$J$11,,$B$5,$B$6,$B$7,,$D97)*$C97</t>
  </si>
  <si>
    <t>=GL("Cell","Balance",,OPTIONS!$J$12,OPTIONS!$J$12,,$B$5,$B$6,$B$7,,$D97)*$C97</t>
  </si>
  <si>
    <t>=GL("Cell","Balance",,,OPTIONS!$K$9,,$B$5,$B$6,$B$7,,$D97)*$C97</t>
  </si>
  <si>
    <t>=GL("Cell","Balance",,OPTIONS!$J$11,OPTIONS!$J$11,,904,$B$6,$B$7,,$D98)*$C98</t>
  </si>
  <si>
    <t>=GL("Cell","Balance",,,OPTIONS!$J$11,,$B$5,$B$6,$B$7,,$D98)*$C98</t>
  </si>
  <si>
    <t>=GL("Cell","Balance",,OPTIONS!$J$12,OPTIONS!$J$12,,$B$5,$B$6,$B$7,,$D98)*$C98</t>
  </si>
  <si>
    <t>=GL("Cell","Balance",,,OPTIONS!$K$9,,$B$5,$B$6,$B$7,,$D98)*$C98</t>
  </si>
  <si>
    <t>=GL("Cell","Balance",,OPTIONS!$J$11,OPTIONS!$J$11,,904,$B$6,$B$7,,$D99)*$C99</t>
  </si>
  <si>
    <t>=GL("Cell","Balance",,,OPTIONS!$J$11,,$B$5,$B$6,$B$7,,$D99)*$C99</t>
  </si>
  <si>
    <t>=GL("Cell","Balance",,OPTIONS!$J$12,OPTIONS!$J$12,,$B$5,$B$6,$B$7,,$D99)*$C99</t>
  </si>
  <si>
    <t>=GL("Cell","Balance",,,OPTIONS!$K$9,,$B$5,$B$6,$B$7,,$D99)*$C99</t>
  </si>
  <si>
    <t>=GL("Cell","Balance",,OPTIONS!$J$11,OPTIONS!$J$11,,904,$B$6,$B$7,,$D100)*$C100</t>
  </si>
  <si>
    <t>=GL("Cell","Balance",,,OPTIONS!$J$11,,$B$5,$B$6,$B$7,,$D100)*$C100</t>
  </si>
  <si>
    <t>=GL("Cell","Balance",,OPTIONS!$J$12,OPTIONS!$J$12,,$B$5,$B$6,$B$7,,$D100)*$C100</t>
  </si>
  <si>
    <t>=GL("Cell","Balance",,,OPTIONS!$K$9,,$B$5,$B$6,$B$7,,$D100)*$C100</t>
  </si>
  <si>
    <t>=GL("Cell","Balance",,OPTIONS!$J$11,OPTIONS!$J$11,,904,$B$6,$B$7,,$D101)*$C101</t>
  </si>
  <si>
    <t>=GL("Cell","Balance",,,OPTIONS!$J$11,,$B$5,$B$6,$B$7,,$D101)*$C101</t>
  </si>
  <si>
    <t>=GL("Cell","Balance",,OPTIONS!$J$12,OPTIONS!$J$12,,$B$5,$B$6,$B$7,,$D101)*$C101</t>
  </si>
  <si>
    <t>=GL("Cell","Balance",,,OPTIONS!$K$9,,$B$5,$B$6,$B$7,,$D101)*$C101</t>
  </si>
  <si>
    <t>=GL("Cell","Balance",,OPTIONS!$J$11,OPTIONS!$J$11,,904,$B$6,$B$7,,$D104)*$C104</t>
  </si>
  <si>
    <t>=GL("Cell","Balance",,,OPTIONS!$J$11,,$B$5,$B$6,$B$7,,$D104)*$C104</t>
  </si>
  <si>
    <t>=GL("Cell","Balance",,OPTIONS!$J$12,OPTIONS!$J$12,,$B$5,$B$6,$B$7,,$D104)*$C104</t>
  </si>
  <si>
    <t>=GL("Cell","Balance",,,OPTIONS!$K$9,,$B$5,$B$6,$B$7,,$D104)*$C104</t>
  </si>
  <si>
    <t>=GL("Cell","Balance",,OPTIONS!$J$11,OPTIONS!$J$11,,904,$B$6,$B$7,,$D105)*$C105</t>
  </si>
  <si>
    <t>=GL("Cell","Balance",,,OPTIONS!$J$11,,$B$5,$B$6,$B$7,,$D105)*$C105</t>
  </si>
  <si>
    <t>=GL("Cell","Balance",,OPTIONS!$J$12,OPTIONS!$J$12,,$B$5,$B$6,$B$7,,$D105)*$C105</t>
  </si>
  <si>
    <t>=GL("Cell","Balance",,,OPTIONS!$K$9,,$B$5,$B$6,$B$7,,$D105)*$C105</t>
  </si>
  <si>
    <t>=GL("Cell","Balance",,OPTIONS!$J$11,OPTIONS!$J$11,,904,$B$6,$B$7,,$D106)*$C106</t>
  </si>
  <si>
    <t>=GL("Cell","Balance",,,OPTIONS!$J$11,,$B$5,$B$6,$B$7,,$D106)*$C106</t>
  </si>
  <si>
    <t>=GL("Cell","Balance",,OPTIONS!$J$12,OPTIONS!$J$12,,$B$5,$B$6,$B$7,,$D106)*$C106</t>
  </si>
  <si>
    <t>=GL("Cell","Balance",,,OPTIONS!$K$9,,$B$5,$B$6,$B$7,,$D106)*$C106</t>
  </si>
  <si>
    <t>=GL("Cell","Balance",,OPTIONS!$J$11,OPTIONS!$J$11,,904,$B$6,$B$7,,$D107)*$C107</t>
  </si>
  <si>
    <t>=GL("Cell","Balance",,,OPTIONS!$J$11,,$B$5,$B$6,$B$7,,$D107)*$C107</t>
  </si>
  <si>
    <t>=GL("Cell","Balance",,OPTIONS!$J$12,OPTIONS!$J$12,,$B$5,$B$6,$B$7,,$D107)*$C107</t>
  </si>
  <si>
    <t>=GL("Cell","Balance",,,OPTIONS!$K$9,,$B$5,$B$6,$B$7,,$D107)*$C107</t>
  </si>
  <si>
    <t>=GL("Cell","Balance",,OPTIONS!$J$11,OPTIONS!$J$11,,904,$B$6,$B$7,,$D108)*$C108</t>
  </si>
  <si>
    <t>=GL("Cell","Balance",,,OPTIONS!$J$11,,$B$5,$B$6,$B$7,,$D108)*$C108</t>
  </si>
  <si>
    <t>=GL("Cell","Balance",,OPTIONS!$J$12,OPTIONS!$J$12,,$B$5,$B$6,$B$7,,$D108)*$C108</t>
  </si>
  <si>
    <t>=GL("Cell","Balance",,,OPTIONS!$K$9,,$B$5,$B$6,$B$7,,$D108)*$C108</t>
  </si>
  <si>
    <t>=GL("Cell","Balance",,OPTIONS!$J$11,OPTIONS!$J$11,,904,$B$6,$B$7,,$D109)*$C109</t>
  </si>
  <si>
    <t>=GL("Cell","Balance",,,OPTIONS!$J$11,,$B$5,$B$6,$B$7,,$D109)*$C109</t>
  </si>
  <si>
    <t>=GL("Cell","Balance",,OPTIONS!$J$12,OPTIONS!$J$12,,$B$5,$B$6,$B$7,,$D109)*$C109</t>
  </si>
  <si>
    <t>=GL("Cell","Balance",,,OPTIONS!$K$9,,$B$5,$B$6,$B$7,,$D109)*$C109</t>
  </si>
  <si>
    <t>=GL("Cell","Balance",,OPTIONS!$J$11,OPTIONS!$J$11,,904,$B$6,$B$7,,$D110)*$C110</t>
  </si>
  <si>
    <t>=GL("Cell","Balance",,,OPTIONS!$J$11,,$B$5,$B$6,$B$7,,$D110)*$C110</t>
  </si>
  <si>
    <t>=GL("Cell","Balance",,OPTIONS!$J$12,OPTIONS!$J$12,,$B$5,$B$6,$B$7,,$D110)*$C110</t>
  </si>
  <si>
    <t>=GL("Cell","Balance",,,OPTIONS!$K$9,,$B$5,$B$6,$B$7,,$D110)*$C110</t>
  </si>
  <si>
    <t>=GL("Cell","Balance",,OPTIONS!$J$11,OPTIONS!$J$11,,904,$B$6,$B$7,,$D111)*$C111</t>
  </si>
  <si>
    <t>=GL("Cell","Balance",,,OPTIONS!$J$11,,$B$5,$B$6,$B$7,,$D111)*$C111</t>
  </si>
  <si>
    <t>=GL("Cell","Balance",,OPTIONS!$J$12,OPTIONS!$J$12,,$B$5,$B$6,$B$7,,$D111)*$C111</t>
  </si>
  <si>
    <t>=GL("Cell","Balance",,,OPTIONS!$K$9,,$B$5,$B$6,$B$7,,$D111)*$C111</t>
  </si>
  <si>
    <t>=GL("Cell","Balance",,OPTIONS!$J$11,OPTIONS!$J$11,,904,$B$6,$B$7,,$D112)*$C112</t>
  </si>
  <si>
    <t>=GL("Cell","Balance",,,OPTIONS!$J$11,,$B$5,$B$6,$B$7,,$D112)*$C112</t>
  </si>
  <si>
    <t>=GL("Cell","Balance",,OPTIONS!$J$12,OPTIONS!$J$12,,$B$5,$B$6,$B$7,,$D112)*$C112</t>
  </si>
  <si>
    <t>=GL("Cell","Balance",,,OPTIONS!$K$9,,$B$5,$B$6,$B$7,,$D112)*$C112</t>
  </si>
  <si>
    <t>=GL("Cell","Balance",,OPTIONS!$J$11,OPTIONS!$J$11,,904,$B$6,$B$7,,$D113)*$C113</t>
  </si>
  <si>
    <t>=GL("Cell","Balance",,,OPTIONS!$J$11,,$B$5,$B$6,$B$7,,$D113)*$C113</t>
  </si>
  <si>
    <t>=GL("Cell","Balance",,OPTIONS!$J$12,OPTIONS!$J$12,,$B$5,$B$6,$B$7,,$D113)*$C113</t>
  </si>
  <si>
    <t>=GL("Cell","Balance",,,OPTIONS!$K$9,,$B$5,$B$6,$B$7,,$D113)*$C113</t>
  </si>
  <si>
    <t>=GL("Cell","Balance",,OPTIONS!$J$11,OPTIONS!$J$11,,904,$B$6,$B$7,,$D114)*$C114</t>
  </si>
  <si>
    <t>=GL("Cell","Balance",,,OPTIONS!$J$11,,$B$5,$B$6,$B$7,,$D114)*$C114</t>
  </si>
  <si>
    <t>=GL("Cell","Balance",,OPTIONS!$J$12,OPTIONS!$J$12,,$B$5,$B$6,$B$7,,$D114)*$C114</t>
  </si>
  <si>
    <t>=GL("Cell","Balance",,,OPTIONS!$K$9,,$B$5,$B$6,$B$7,,$D114)*$C114</t>
  </si>
  <si>
    <t>=GL("Cell","Balance",,OPTIONS!$J$11,OPTIONS!$J$11,,904,$B$6,$B$7,,$D115)*$C115</t>
  </si>
  <si>
    <t>=GL("Cell","Balance",,,OPTIONS!$J$11,,$B$5,$B$6,$B$7,,$D115)*$C115</t>
  </si>
  <si>
    <t>=GL("Cell","Balance",,OPTIONS!$J$12,OPTIONS!$J$12,,$B$5,$B$6,$B$7,,$D115)*$C115</t>
  </si>
  <si>
    <t>=GL("Cell","Balance",,,OPTIONS!$K$9,,$B$5,$B$6,$B$7,,$D115)*$C115</t>
  </si>
  <si>
    <t>=GL("Cell","Balance",,OPTIONS!$J$11,OPTIONS!$J$11,,904,$B$6,$B$7,,$D116)*$C116</t>
  </si>
  <si>
    <t>=GL("Cell","Balance",,,OPTIONS!$J$11,,$B$5,$B$6,$B$7,,$D116)*$C116</t>
  </si>
  <si>
    <t>=GL("Cell","Balance",,OPTIONS!$J$12,OPTIONS!$J$12,,$B$5,$B$6,$B$7,,$D116)*$C116</t>
  </si>
  <si>
    <t>=GL("Cell","Balance",,,OPTIONS!$K$9,,$B$5,$B$6,$B$7,,$D116)*$C116</t>
  </si>
  <si>
    <t>=GL("Cell","Balance",,OPTIONS!$J$11,OPTIONS!$J$11,,904,$B$6,$B$7,,$D117)*$C117</t>
  </si>
  <si>
    <t>=GL("Cell","Balance",,,OPTIONS!$J$11,,$B$5,$B$6,$B$7,,$D117)*$C117</t>
  </si>
  <si>
    <t>=GL("Cell","Balance",,OPTIONS!$J$12,OPTIONS!$J$12,,$B$5,$B$6,$B$7,,$D117)*$C117</t>
  </si>
  <si>
    <t>=GL("Cell","Balance",,,OPTIONS!$K$9,,$B$5,$B$6,$B$7,,$D117)*$C117</t>
  </si>
  <si>
    <t>=GL("Cell","Balance",,OPTIONS!$J$11,OPTIONS!$J$11,,904,$B$6,$B$7,,$D118)*$C118</t>
  </si>
  <si>
    <t>=GL("Cell","Balance",,,OPTIONS!$J$11,,$B$5,$B$6,$B$7,,$D118)*$C118</t>
  </si>
  <si>
    <t>=GL("Cell","Balance",,OPTIONS!$J$12,OPTIONS!$J$12,,$B$5,$B$6,$B$7,,$D118)*$C118</t>
  </si>
  <si>
    <t>=GL("Cell","Balance",,,OPTIONS!$K$9,,$B$5,$B$6,$B$7,,$D118)*$C118</t>
  </si>
  <si>
    <t>=GL("Cell","Balance",,OPTIONS!$J$11,OPTIONS!$J$11,,904,$B$6,$B$7,,$D119)*$C119</t>
  </si>
  <si>
    <t>=GL("Cell","Balance",,,OPTIONS!$J$11,,$B$5,$B$6,$B$7,,$D119)*$C119</t>
  </si>
  <si>
    <t>=GL("Cell","Balance",,OPTIONS!$J$12,OPTIONS!$J$12,,$B$5,$B$6,$B$7,,$D119)*$C119</t>
  </si>
  <si>
    <t>=GL("Cell","Balance",,,OPTIONS!$K$9,,$B$5,$B$6,$B$7,,$D119)*$C119</t>
  </si>
  <si>
    <t>=GL("Cell","Balance",,OPTIONS!$J$11,OPTIONS!$J$11,,904,$B$6,$B$7,,$D120)*$C120</t>
  </si>
  <si>
    <t>=GL("Cell","Balance",,,OPTIONS!$J$11,,$B$5,$B$6,$B$7,,$D120)*$C120</t>
  </si>
  <si>
    <t>=GL("Cell","Balance",,OPTIONS!$J$12,OPTIONS!$J$12,,$B$5,$B$6,$B$7,,$D120)*$C120</t>
  </si>
  <si>
    <t>=GL("Cell","Balance",,,OPTIONS!$K$9,,$B$5,$B$6,$B$7,,$D120)*$C120</t>
  </si>
  <si>
    <t>=GL("Cell","Balance",,OPTIONS!$J$11,OPTIONS!$J$11,,904,$B$6,$B$7,,$D121)*$C121</t>
  </si>
  <si>
    <t>=GL("Cell","Balance",,,OPTIONS!$J$11,,$B$5,$B$6,$B$7,,$D121)*$C121</t>
  </si>
  <si>
    <t>=GL("Cell","Balance",,OPTIONS!$J$12,OPTIONS!$J$12,,$B$5,$B$6,$B$7,,$D121)*$C121</t>
  </si>
  <si>
    <t>=GL("Cell","Balance",,,OPTIONS!$K$9,,$B$5,$B$6,$B$7,,$D121)*$C121</t>
  </si>
  <si>
    <t>=GL("Cell","Balance",,OPTIONS!$J$11,OPTIONS!$J$11,,904,$B$6,$B$7,,$D122)*$C122</t>
  </si>
  <si>
    <t>=GL("Cell","Balance",,,OPTIONS!$J$11,,$B$5,$B$6,$B$7,,$D122)*$C122</t>
  </si>
  <si>
    <t>=GL("Cell","Balance",,OPTIONS!$J$12,OPTIONS!$J$12,,$B$5,$B$6,$B$7,,$D122)*$C122</t>
  </si>
  <si>
    <t>=GL("Cell","Balance",,,OPTIONS!$K$9,,$B$5,$B$6,$B$7,,$D122)*$C122</t>
  </si>
  <si>
    <t>=GL("Cell","Balance",,OPTIONS!$J$11,OPTIONS!$J$11,,904,$B$6,$B$7,,$D123)*$C123</t>
  </si>
  <si>
    <t>=GL("Cell","Balance",,,OPTIONS!$J$11,,$B$5,$B$6,$B$7,,$D123)*$C123</t>
  </si>
  <si>
    <t>=GL("Cell","Balance",,OPTIONS!$J$12,OPTIONS!$J$12,,$B$5,$B$6,$B$7,,$D123)*$C123</t>
  </si>
  <si>
    <t>=GL("Cell","Balance",,,OPTIONS!$K$9,,$B$5,$B$6,$B$7,,$D123)*$C123</t>
  </si>
  <si>
    <t>=NL("Sheets","AAG00401","aaTrxDimCodeDescr","aaTrxDimID",1,"aaTrxDimCode",$C$4)</t>
  </si>
  <si>
    <t>=NL("First","aaTrxDimCodeSetp","aatrxdimcode","aatrxdimid",1,"aatrxdimcodedescr","@@"&amp;$C$5)</t>
  </si>
  <si>
    <t>=C5</t>
  </si>
  <si>
    <t>=G12-1</t>
  </si>
  <si>
    <t>=NL("Sum","AATransactions","Credit Amount","Trx Dimension Code",CourseNum,"GL Posting Date",ReportDateM,"Link=","Account Index Master","Account Index","=Account Index","ACTNUMBR_5",D16)-NL("Sum","AATransactions","Debit Amount","Trx Dimension Code",CourseNum,"GL Posting Date",ReportDateM,"Link=","Account Index Master","Account Index","=Account Index","ACTNUMBR_5",D16)</t>
  </si>
  <si>
    <t>=NL("Sum","AATransactions","Credit Amount","Trx Dimension Code",CourseNum,"GL Posting Date",ReportDateYTD,"Link=","Account Index Master","Account Index","=Account Index","ACTNUMBR_5",$D16)-NL("Sum","AATransactions","Debit Amount","Trx Dimension Code",CourseNum,"GL Posting Date",ReportDateYTD,"Link=","Account Index Master","Account Index","=Account Index","ACTNUMBR_5",$D16)</t>
  </si>
  <si>
    <t>=NL("Sum","AAHistoryTransactions","Credit Amount","COURSE-Training Course",CourseNum,"GL Posting Date",ReportDateM_LY,"Link=","Account Index Master","Account Index","=Account Index","ACTNUMBR_5",$D16)-NL("Sum","AAHistoryTransactions","Debit Amount","COURSE-Training Course",CourseNum,"GL Posting Date",ReportDateM_LY,"Link=","Account Index Master","Account Index","=Account Index","ACTNUMBR_5",$D16)</t>
  </si>
  <si>
    <t>=NL("Sum","AAHistoryTransactions","Credit Amount","COURSE-Training Course",CourseNum,"GL Posting Date",ReportDateYTD_LY,"Link=","Account Index Master","Account Index","=Account Index","ACTNUMBR_5",$D16)-NL("Sum","AAHistoryTransactions","Debit Amount","COURSE-Training Course",CourseNum,"GL Posting Date",ReportDateYTD_LY,"Link=","Account Index Master","Account Index","=Account Index","ACTNUMBR_5",$D16)</t>
  </si>
  <si>
    <t>=SUBTOTAL(9,H14:H16)</t>
  </si>
  <si>
    <t>=NL("Sum","AATransactions","Credit Amount","Trx Dimension Code",CourseNum,"GL Posting Date",ReportDateM,"Link=","Account Index Master","Account Index","=Account Index","ACTNUMBR_5",D22)-NL("Sum","AATransactions","Debit Amount","Trx Dimension Code",CourseNum,"GL Posting Date",ReportDateM,"Link=","Account Index Master","Account Index","=Account Index","ACTNUMBR_5",D22)</t>
  </si>
  <si>
    <t>=NL("Sum","AATransactions","Credit Amount","Trx Dimension Code",CourseNum,"GL Posting Date",ReportDateYTD,"Link=","Account Index Master","Account Index","=Account Index","ACTNUMBR_5",$D22)-NL("Sum","AATransactions","Debit Amount","Trx Dimension Code",CourseNum,"GL Posting Date",ReportDateYTD,"Link=","Account Index Master","Account Index","=Account Index","ACTNUMBR_5",$D22)</t>
  </si>
  <si>
    <t>=NL("Sum","AAHistoryTransactions","Credit Amount","COURSE-Training Course",CourseNum,"GL Posting Date",ReportDateM_LY,"Link=","Account Index Master","Account Index","=Account Index","ACTNUMBR_5",$D22)-NL("Sum","AAHistoryTransactions","Debit Amount","COURSE-Training Course",CourseNum,"GL Posting Date",ReportDateM_LY,"Link=","Account Index Master","Account Index","=Account Index","ACTNUMBR_5",$D22)</t>
  </si>
  <si>
    <t>=NL("Sum","AAHistoryTransactions","Credit Amount","COURSE-Training Course",CourseNum,"GL Posting Date",ReportDateYTD_LY,"Link=","Account Index Master","Account Index","=Account Index","ACTNUMBR_5",$D22)-NL("Sum","AAHistoryTransactions","Debit Amount","COURSE-Training Course",CourseNum,"GL Posting Date",ReportDateYTD_LY,"Link=","Account Index Master","Account Index","=Account Index","ACTNUMBR_5",$D22)</t>
  </si>
  <si>
    <t>=NL("Sum","AATransactions","Credit Amount","Trx Dimension Code",CourseNum,"GL Posting Date",ReportDateM,"Link=","Account Index Master","Account Index","=Account Index","ACTNUMBR_5",D29)-NL("Sum","AATransactions","Debit Amount","Trx Dimension Code",CourseNum,"GL Posting Date",ReportDateM,"Link=","Account Index Master","Account Index","=Account Index","ACTNUMBR_5",D29)</t>
  </si>
  <si>
    <t>=NL("Sum","AATransactions","Credit Amount","Trx Dimension Code",CourseNum,"GL Posting Date",ReportDateYTD,"Link=","Account Index Master","Account Index","=Account Index","ACTNUMBR_5",$D29)-NL("Sum","AATransactions","Debit Amount","Trx Dimension Code",CourseNum,"GL Posting Date",ReportDateYTD,"Link=","Account Index Master","Account Index","=Account Index","ACTNUMBR_5",$D29)</t>
  </si>
  <si>
    <t>=NL("Sum","AAHistoryTransactions","Credit Amount","COURSE-Training Course",CourseNum,"GL Posting Date",ReportDateM_LY,"Link=","Account Index Master","Account Index","=Account Index","ACTNUMBR_5",$D29)-NL("Sum","AAHistoryTransactions","Debit Amount","COURSE-Training Course",CourseNum,"GL Posting Date",ReportDateM_LY,"Link=","Account Index Master","Account Index","=Account Index","ACTNUMBR_5",$D29)</t>
  </si>
  <si>
    <t>=NL("Sum","AAHistoryTransactions","Credit Amount","COURSE-Training Course",CourseNum,"GL Posting Date",ReportDateYTD_LY,"Link=","Account Index Master","Account Index","=Account Index","ACTNUMBR_5",$D29)-NL("Sum","AAHistoryTransactions","Debit Amount","COURSE-Training Course",CourseNum,"GL Posting Date",ReportDateYTD_LY,"Link=","Account Index Master","Account Index","=Account Index","ACTNUMBR_5",$D29)</t>
  </si>
  <si>
    <t>=NL("Sum","AATransactions","Credit Amount","Trx Dimension Code",CourseNum,"GL Posting Date",ReportDateM,"Link=","Account Index Master","Account Index","=Account Index","ACTNUMBR_5",D34)-NL("Sum","AATransactions","Debit Amount","Trx Dimension Code",CourseNum,"GL Posting Date",ReportDateM,"Link=","Account Index Master","Account Index","=Account Index","ACTNUMBR_5",D34)</t>
  </si>
  <si>
    <t>=NL("Sum","AATransactions","Credit Amount","Trx Dimension Code",CourseNum,"GL Posting Date",ReportDateYTD,"Link=","Account Index Master","Account Index","=Account Index","ACTNUMBR_5",$D34)-NL("Sum","AATransactions","Debit Amount","Trx Dimension Code",CourseNum,"GL Posting Date",ReportDateYTD,"Link=","Account Index Master","Account Index","=Account Index","ACTNUMBR_5",$D34)</t>
  </si>
  <si>
    <t>=NL("Sum","AAHistoryTransactions","Credit Amount","COURSE-Training Course",CourseNum,"GL Posting Date",ReportDateM_LY,"Link=","Account Index Master","Account Index","=Account Index","ACTNUMBR_5",$D34)-NL("Sum","AAHistoryTransactions","Debit Amount","COURSE-Training Course",CourseNum,"GL Posting Date",ReportDateM_LY,"Link=","Account Index Master","Account Index","=Account Index","ACTNUMBR_5",$D34)</t>
  </si>
  <si>
    <t>=NL("Sum","AAHistoryTransactions","Credit Amount","COURSE-Training Course",CourseNum,"GL Posting Date",ReportDateYTD_LY,"Link=","Account Index Master","Account Index","=Account Index","ACTNUMBR_5",$D34)-NL("Sum","AAHistoryTransactions","Debit Amount","COURSE-Training Course",CourseNum,"GL Posting Date",ReportDateYTD_LY,"Link=","Account Index Master","Account Index","=Account Index","ACTNUMBR_5",$D34)</t>
  </si>
  <si>
    <t>=SUBTOTAL(9,F14:F36)</t>
  </si>
  <si>
    <t>=SUBTOTAL(9,G14:G36)</t>
  </si>
  <si>
    <t>=SUBTOTAL(9,H14:H36)</t>
  </si>
  <si>
    <t>=SUBTOTAL(9,I14:I36)</t>
  </si>
  <si>
    <t>=-NL("Sum","AATransactions","Credit Amount","Trx Dimension Code",CourseNum,"GL Posting Date",ReportDateM,"Link=","Account Index Master","Account Index","=Account Index","ACTNUMBR_5",D43)+NL("Sum","AATransactions","Debit Amount","Trx Dimension Code",CourseNum,"GL Posting Date",ReportDateM,"Link=","Account Index Master","Account Index","=Account Index","ACTNUMBR_5",D43)</t>
  </si>
  <si>
    <t>=-NL("Sum","AATransactions","Credit Amount","Trx Dimension Code",CourseNum,"GL Posting Date",ReportDateYTD,"Link=","Account Index Master","Account Index","=Account Index","ACTNUMBR_5",$D43)+NL("Sum","AATransactions","Debit Amount","Trx Dimension Code",CourseNum,"GL Posting Date",ReportDateYTD,"Link=","Account Index Master","Account Index","=Account Index","ACTNUMBR_5",$D43)</t>
  </si>
  <si>
    <t>=-NL("Sum","AAHistoryTransactions","Credit Amount","COURSE-Training Course",CourseNum,"GL Posting Date",ReportDateM_LY,"Link=","Account Index Master","Account Index","=Account Index","ACTNUMBR_5",$D43)+NL("Sum","AAHistoryTransactions","Debit Amount","COURSE-Training Course",CourseNum,"GL Posting Date",ReportDateM_LY,"Link=","Account Index Master","Account Index","=Account Index","ACTNUMBR_5",$D43)</t>
  </si>
  <si>
    <t>=-NL("Sum","AAHistoryTransactions","Credit Amount","COURSE-Training Course",CourseNum,"GL Posting Date",ReportDateYTD_LY,"Link=","Account Index Master","Account Index","=Account Index","ACTNUMBR_5",$D43)+NL("Sum","AAHistoryTransactions","Debit Amount","COURSE-Training Course",CourseNum,"GL Posting Date",ReportDateYTD_LY,"Link=","Account Index Master","Account Index","=Account Index","ACTNUMBR_5",$D43)</t>
  </si>
  <si>
    <t>=SUBTOTAL(9,F39:F43)</t>
  </si>
  <si>
    <t>=SUBTOTAL(9,G39:G43)</t>
  </si>
  <si>
    <t>=SUBTOTAL(9,H39:H43)</t>
  </si>
  <si>
    <t>=SUBTOTAL(9,I39:I43)</t>
  </si>
  <si>
    <t>=-NL("Sum","AATransactions","Credit Amount","Trx Dimension Code",CourseNum,"GL Posting Date",ReportDateM,"Link=","Account Index Master","Account Index","=Account Index","ACTNUMBR_5",D51)+NL("Sum","AATransactions","Debit Amount","Trx Dimension Code",CourseNum,"GL Posting Date",ReportDateM,"Link=","Account Index Master","Account Index","=Account Index","ACTNUMBR_5",D51)</t>
  </si>
  <si>
    <t>=-NL("Sum","AATransactions","Credit Amount","Trx Dimension Code",CourseNum,"GL Posting Date",ReportDateYTD,"Link=","Account Index Master","Account Index","=Account Index","ACTNUMBR_5",$D51)+NL("Sum","AATransactions","Debit Amount","Trx Dimension Code",CourseNum,"GL Posting Date",ReportDateYTD,"Link=","Account Index Master","Account Index","=Account Index","ACTNUMBR_5",$D51)</t>
  </si>
  <si>
    <t>=-NL("Sum","AAHistoryTransactions","Credit Amount","COURSE-Training Course",CourseNum,"GL Posting Date",ReportDateM_LY,"Link=","Account Index Master","Account Index","=Account Index","ACTNUMBR_5",$D51)+NL("Sum","AAHistoryTransactions","Debit Amount","COURSE-Training Course",CourseNum,"GL Posting Date",ReportDateM_LY,"Link=","Account Index Master","Account Index","=Account Index","ACTNUMBR_5",$D51)</t>
  </si>
  <si>
    <t>=-NL("Sum","AAHistoryTransactions","Credit Amount","COURSE-Training Course",CourseNum,"GL Posting Date",ReportDateYTD_LY,"Link=","Account Index Master","Account Index","=Account Index","ACTNUMBR_5",$D51)+NL("Sum","AAHistoryTransactions","Debit Amount","COURSE-Training Course",CourseNum,"GL Posting Date",ReportDateYTD_LY,"Link=","Account Index Master","Account Index","=Account Index","ACTNUMBR_5",$D51)</t>
  </si>
  <si>
    <t>=SUBTOTAL(9,F46:F51)</t>
  </si>
  <si>
    <t>=SUBTOTAL(9,G46:G51)</t>
  </si>
  <si>
    <t>=SUBTOTAL(9,H46:H51)</t>
  </si>
  <si>
    <t>=SUBTOTAL(9,I46:I51)</t>
  </si>
  <si>
    <t>=-NL("Sum","AATransactions","Credit Amount","Trx Dimension Code",CourseNum,"GL Posting Date",ReportDateM,"Link=","Account Index Master","Account Index","=Account Index","ACTNUMBR_5",D60)+NL("Sum","AATransactions","Debit Amount","Trx Dimension Code",CourseNum,"GL Posting Date",ReportDateM,"Link=","Account Index Master","Account Index","=Account Index","ACTNUMBR_5",D60)</t>
  </si>
  <si>
    <t>=-NL("Sum","AATransactions","Credit Amount","Trx Dimension Code",CourseNum,"GL Posting Date",ReportDateYTD,"Link=","Account Index Master","Account Index","=Account Index","ACTNUMBR_5",$D60)+NL("Sum","AATransactions","Debit Amount","Trx Dimension Code",CourseNum,"GL Posting Date",ReportDateYTD,"Link=","Account Index Master","Account Index","=Account Index","ACTNUMBR_5",$D60)</t>
  </si>
  <si>
    <t>=-NL("Sum","AAHistoryTransactions","Credit Amount","COURSE-Training Course",CourseNum,"GL Posting Date",ReportDateM_LY,"Link=","Account Index Master","Account Index","=Account Index","ACTNUMBR_5",$D60)+NL("Sum","AAHistoryTransactions","Debit Amount","COURSE-Training Course",CourseNum,"GL Posting Date",ReportDateM_LY,"Link=","Account Index Master","Account Index","=Account Index","ACTNUMBR_5",$D60)</t>
  </si>
  <si>
    <t>=-NL("Sum","AAHistoryTransactions","Credit Amount","COURSE-Training Course",CourseNum,"GL Posting Date",ReportDateYTD_LY,"Link=","Account Index Master","Account Index","=Account Index","ACTNUMBR_5",$D60)+NL("Sum","AAHistoryTransactions","Debit Amount","COURSE-Training Course",CourseNum,"GL Posting Date",ReportDateYTD_LY,"Link=","Account Index Master","Account Index","=Account Index","ACTNUMBR_5",$D60)</t>
  </si>
  <si>
    <t>=SUBTOTAL(9,F54:F60)</t>
  </si>
  <si>
    <t>=SUBTOTAL(9,G54:G60)</t>
  </si>
  <si>
    <t>=SUBTOTAL(9,H54:H60)</t>
  </si>
  <si>
    <t>=SUBTOTAL(9,I54:I60)</t>
  </si>
  <si>
    <t>=-NL("Sum","AATransactions","Credit Amount","Trx Dimension Code",CourseNum,"GL Posting Date",ReportDateM,"Link=","Account Index Master","Account Index","=Account Index","ACTNUMBR_5",D86)+NL("Sum","AATransactions","Debit Amount","Trx Dimension Code",CourseNum,"GL Posting Date",ReportDateM,"Link=","Account Index Master","Account Index","=Account Index","ACTNUMBR_5",D86)</t>
  </si>
  <si>
    <t>=-NL("Sum","AATransactions","Credit Amount","Trx Dimension Code",CourseNum,"GL Posting Date",ReportDateYTD,"Link=","Account Index Master","Account Index","=Account Index","ACTNUMBR_5",$D86)+NL("Sum","AATransactions","Debit Amount","Trx Dimension Code",CourseNum,"GL Posting Date",ReportDateYTD,"Link=","Account Index Master","Account Index","=Account Index","ACTNUMBR_5",$D86)</t>
  </si>
  <si>
    <t>=-NL("Sum","AAHistoryTransactions","Credit Amount","COURSE-Training Course",CourseNum,"GL Posting Date",ReportDateM_LY,"Link=","Account Index Master","Account Index","=Account Index","ACTNUMBR_5",$D86)+NL("Sum","AAHistoryTransactions","Debit Amount","COURSE-Training Course",CourseNum,"GL Posting Date",ReportDateM_LY,"Link=","Account Index Master","Account Index","=Account Index","ACTNUMBR_5",$D86)</t>
  </si>
  <si>
    <t>=-NL("Sum","AAHistoryTransactions","Credit Amount","COURSE-Training Course",CourseNum,"GL Posting Date",ReportDateYTD_LY,"Link=","Account Index Master","Account Index","=Account Index","ACTNUMBR_5",$D86)+NL("Sum","AAHistoryTransactions","Debit Amount","COURSE-Training Course",CourseNum,"GL Posting Date",ReportDateYTD_LY,"Link=","Account Index Master","Account Index","=Account Index","ACTNUMBR_5",$D86)</t>
  </si>
  <si>
    <t>=SUBTOTAL(9,F63:F86)</t>
  </si>
  <si>
    <t>=SUBTOTAL(9,G63:G86)</t>
  </si>
  <si>
    <t>=SUBTOTAL(9,H63:H86)</t>
  </si>
  <si>
    <t>=SUBTOTAL(9,I63:I86)</t>
  </si>
  <si>
    <t>=-NL("Sum","AATransactions","Credit Amount","Trx Dimension Code",CourseNum,"GL Posting Date",ReportDateM,"Link=","Account Index Master","Account Index","=Account Index","ACTNUMBR_5",D97)+NL("Sum","AATransactions","Debit Amount","Trx Dimension Code",CourseNum,"GL Posting Date",ReportDateM,"Link=","Account Index Master","Account Index","=Account Index","ACTNUMBR_5",D97)</t>
  </si>
  <si>
    <t>=-NL("Sum","AATransactions","Credit Amount","Trx Dimension Code",CourseNum,"GL Posting Date",ReportDateYTD,"Link=","Account Index Master","Account Index","=Account Index","ACTNUMBR_5",$D97)+NL("Sum","AATransactions","Debit Amount","Trx Dimension Code",CourseNum,"GL Posting Date",ReportDateYTD,"Link=","Account Index Master","Account Index","=Account Index","ACTNUMBR_5",$D97)</t>
  </si>
  <si>
    <t>=-NL("Sum","AAHistoryTransactions","Credit Amount","COURSE-Training Course",CourseNum,"GL Posting Date",ReportDateM_LY,"Link=","Account Index Master","Account Index","=Account Index","ACTNUMBR_5",$D97)+NL("Sum","AAHistoryTransactions","Debit Amount","COURSE-Training Course",CourseNum,"GL Posting Date",ReportDateM_LY,"Link=","Account Index Master","Account Index","=Account Index","ACTNUMBR_5",$D97)</t>
  </si>
  <si>
    <t>=-NL("Sum","AAHistoryTransactions","Credit Amount","COURSE-Training Course",CourseNum,"GL Posting Date",ReportDateYTD_LY,"Link=","Account Index Master","Account Index","=Account Index","ACTNUMBR_5",$D97)+NL("Sum","AAHistoryTransactions","Debit Amount","COURSE-Training Course",CourseNum,"GL Posting Date",ReportDateYTD_LY,"Link=","Account Index Master","Account Index","=Account Index","ACTNUMBR_5",$D97)</t>
  </si>
  <si>
    <t>=SUBTOTAL(9,F89:F97)</t>
  </si>
  <si>
    <t>=SUBTOTAL(9,G89:G97)</t>
  </si>
  <si>
    <t>=SUBTOTAL(9,H89:H97)</t>
  </si>
  <si>
    <t>=SUBTOTAL(9,I89:I97)</t>
  </si>
  <si>
    <t>=-NL("Sum","AATransactions","Credit Amount","Trx Dimension Code",CourseNum,"GL Posting Date",ReportDateM,"Link=","Account Index Master","Account Index","=Account Index","ACTNUMBR_5",D119)+NL("Sum","AATransactions","Debit Amount","Trx Dimension Code",CourseNum,"GL Posting Date",ReportDateM,"Link=","Account Index Master","Account Index","=Account Index","ACTNUMBR_5",D119)</t>
  </si>
  <si>
    <t>=-NL("Sum","AATransactions","Credit Amount","Trx Dimension Code",CourseNum,"GL Posting Date",ReportDateYTD,"Link=","Account Index Master","Account Index","=Account Index","ACTNUMBR_5",$D119)+NL("Sum","AATransactions","Debit Amount","Trx Dimension Code",CourseNum,"GL Posting Date",ReportDateYTD,"Link=","Account Index Master","Account Index","=Account Index","ACTNUMBR_5",$D119)</t>
  </si>
  <si>
    <t>=-NL("Sum","AAHistoryTransactions","Credit Amount","COURSE-Training Course",CourseNum,"GL Posting Date",ReportDateM_LY,"Link=","Account Index Master","Account Index","=Account Index","ACTNUMBR_5",$D119)+NL("Sum","AAHistoryTransactions","Debit Amount","COURSE-Training Course",CourseNum,"GL Posting Date",ReportDateM_LY,"Link=","Account Index Master","Account Index","=Account Index","ACTNUMBR_5",$D119)</t>
  </si>
  <si>
    <t>=-NL("Sum","AAHistoryTransactions","Credit Amount","COURSE-Training Course",CourseNum,"GL Posting Date",ReportDateYTD_LY,"Link=","Account Index Master","Account Index","=Account Index","ACTNUMBR_5",$D119)+NL("Sum","AAHistoryTransactions","Debit Amount","COURSE-Training Course",CourseNum,"GL Posting Date",ReportDateYTD_LY,"Link=","Account Index Master","Account Index","=Account Index","ACTNUMBR_5",$D119)</t>
  </si>
  <si>
    <t>=SUBTOTAL(9,F100:F119)</t>
  </si>
  <si>
    <t>=SUBTOTAL(9,G100:G119)</t>
  </si>
  <si>
    <t>=SUBTOTAL(9,H100:H119)</t>
  </si>
  <si>
    <t>=SUBTOTAL(9,I100:I119)</t>
  </si>
  <si>
    <t>=SUBTOTAL(9,F39:F120)</t>
  </si>
  <si>
    <t>=SUBTOTAL(9,G39:G120)</t>
  </si>
  <si>
    <t>=SUBTOTAL(9,H39:H120)</t>
  </si>
  <si>
    <t>=SUBTOTAL(9,I39:I120)</t>
  </si>
  <si>
    <t>=F37-F122</t>
  </si>
  <si>
    <t>=G37-G122</t>
  </si>
  <si>
    <t>=H37-H122</t>
  </si>
  <si>
    <t>=I37-I122</t>
  </si>
  <si>
    <t>=IF(ISBLANK(E11),B10,IF(AND(F11=0,G11=0,H11=0,I11=0,K11=0),"Hide","Show"))</t>
  </si>
  <si>
    <t>=GL("Cell","Balance",,,OPTIONS!$J$12,,,OPTIONS!$J$16,$B$5,,$D11)*$C11</t>
  </si>
  <si>
    <t>=IFERROR($G11/$H11,0)</t>
  </si>
  <si>
    <t>=IF(ISBLANK(E12),B11,IF(AND(F12=0,G12=0,H12=0,I12=0,K12=0),"Hide","Show"))</t>
  </si>
  <si>
    <t>=GL("Cell","Balance",,,OPTIONS!$J$12,,,OPTIONS!$J$16,$B$5,,$D12)*$C12</t>
  </si>
  <si>
    <t>=IFERROR($G12/$H12,0)</t>
  </si>
  <si>
    <t>=IF(ISBLANK(E13),B12,IF(AND(F13=0,G13=0,H13=0,I13=0,K13=0),"Hide","Show"))</t>
  </si>
  <si>
    <t>=IFERROR($G13/$H13,0)</t>
  </si>
  <si>
    <t>=IF(ISBLANK(E14),B13,IF(AND(F14=0,G14=0,H14=0,I14=0,K14=0),"Hide","Show"))</t>
  </si>
  <si>
    <t>=IF(ISBLANK(E15),B14,IF(AND(F15=0,G15=0,H15=0,I15=0,K15=0),"Hide","Show"))</t>
  </si>
  <si>
    <t>=GL("Cell","Balance",,,OPTIONS!$J$12,,,OPTIONS!$J$16,$B$5,,$D15)*$C15</t>
  </si>
  <si>
    <t>=IFERROR($G15/$H15,0)</t>
  </si>
  <si>
    <t>=IF(ISBLANK(E16),B15,IF(AND(F16=0,G16=0,H16=0,I16=0,K16=0),"Hide","Show"))</t>
  </si>
  <si>
    <t>=GL("Cell","Balance",,,OPTIONS!$J$12,,,OPTIONS!$J$16,$B$5,,$D16)*$C16</t>
  </si>
  <si>
    <t>=IFERROR($G16/$H16,0)</t>
  </si>
  <si>
    <t>=IF(ISBLANK(E17),B16,IF(AND(F17=0,G17=0,H17=0,I17=0,K17=0),"Hide","Show"))</t>
  </si>
  <si>
    <t>=GL("Cell","Balance",,,OPTIONS!$J$12,,,OPTIONS!$J$16,$B$5,,$D17)*$C17</t>
  </si>
  <si>
    <t>=IFERROR($G17/$H17,0)</t>
  </si>
  <si>
    <t>=IF(ISBLANK(E18),B17,IF(AND(F18=0,G18=0,H18=0,I18=0,K18=0),"Hide","Show"))</t>
  </si>
  <si>
    <t>=SUBTOTAL(9,H15:H17)</t>
  </si>
  <si>
    <t>=IFERROR($G18/$H18,0)</t>
  </si>
  <si>
    <t>=IF(ISBLANK(E19),B18,IF(AND(F19=0,G19=0,H19=0,I19=0,K19=0),"Hide","Show"))</t>
  </si>
  <si>
    <t>=IF(ISBLANK(E20),B19,IF(AND(F20=0,G20=0,H20=0,I20=0,K20=0),"Hide","Show"))</t>
  </si>
  <si>
    <t>=GL("Cell","Balance",,,OPTIONS!$J$12,,,OPTIONS!$J$16,$B$5,,$D20)*$C20</t>
  </si>
  <si>
    <t>=IFERROR($G20/$H20,0)</t>
  </si>
  <si>
    <t>=IF(ISBLANK(E21),B20,IF(AND(F21=0,G21=0,H21=0,I21=0,K21=0),"Hide","Show"))</t>
  </si>
  <si>
    <t>=GL("Cell","Balance",,,OPTIONS!$J$12,,,OPTIONS!$J$16,$B$5,,$D21)*$C21</t>
  </si>
  <si>
    <t>=IFERROR($G21/$H21,0)</t>
  </si>
  <si>
    <t>=IF(ISBLANK(E22),B21,IF(AND(F22=0,G22=0,H22=0,I22=0,K22=0),"Hide","Show"))</t>
  </si>
  <si>
    <t>=GL("Cell","Balance",,,OPTIONS!$J$12,,,OPTIONS!$J$16,$B$5,,$D22)*$C22</t>
  </si>
  <si>
    <t>=IFERROR($G22/$H22,0)</t>
  </si>
  <si>
    <t>=IF(ISBLANK(E23),B22,IF(AND(F23=0,G23=0,H23=0,I23=0,K23=0),"Hide","Show"))</t>
  </si>
  <si>
    <t>=GL("Cell","Balance",,,OPTIONS!$J$12,,,OPTIONS!$J$16,$B$5,,$D23)*$C23</t>
  </si>
  <si>
    <t>=IFERROR($G23/$H23,0)</t>
  </si>
  <si>
    <t>=IF(ISBLANK(E24),B23,IF(AND(F24=0,G24=0,H24=0,I24=0,K24=0),"Hide","Show"))</t>
  </si>
  <si>
    <t>=IFERROR($G24/$H24,0)</t>
  </si>
  <si>
    <t>=IF(ISBLANK(E25),B24,IF(AND(F25=0,G25=0,H25=0,I25=0,K25=0),"Hide","Show"))</t>
  </si>
  <si>
    <t>=IF(ISBLANK(E26),B25,IF(AND(F26=0,G26=0,H26=0,I26=0,K26=0),"Hide","Show"))</t>
  </si>
  <si>
    <t>=GL("Cell","Balance",,,OPTIONS!$J$12,,,OPTIONS!$J$16,$B$5,,$D26)*$C26</t>
  </si>
  <si>
    <t>=IFERROR($G26/$H26,0)</t>
  </si>
  <si>
    <t>=IF(ISBLANK(E27),B26,IF(AND(F27=0,G27=0,H27=0,I27=0,K27=0),"Hide","Show"))</t>
  </si>
  <si>
    <t>=GL("Cell","Balance",,,OPTIONS!$J$12,,,OPTIONS!$J$16,$B$5,,$D27)*$C27</t>
  </si>
  <si>
    <t>=IFERROR($G27/$H27,0)</t>
  </si>
  <si>
    <t>=IF(ISBLANK(E28),B27,IF(AND(F28=0,G28=0,H28=0,I28=0,K28=0),"Hide","Show"))</t>
  </si>
  <si>
    <t>=GL("Cell","Balance",,,OPTIONS!$J$12,,,OPTIONS!$J$16,$B$5,,$D28)*$C28</t>
  </si>
  <si>
    <t>=IFERROR($G28/$H28,0)</t>
  </si>
  <si>
    <t>=IF(ISBLANK(E29),B28,IF(AND(F29=0,G29=0,H29=0,I29=0,K29=0),"Hide","Show"))</t>
  </si>
  <si>
    <t>=GL("Cell","Balance",,,OPTIONS!$J$12,,,OPTIONS!$J$16,$B$5,,$D29)*$C29</t>
  </si>
  <si>
    <t>=IFERROR($G29/$H29,0)</t>
  </si>
  <si>
    <t>=IF(ISBLANK(E30),B29,IF(AND(F30=0,G30=0,H30=0,I30=0,K30=0),"Hide","Show"))</t>
  </si>
  <si>
    <t>=GL("Cell","Balance",,,OPTIONS!$J$12,,,OPTIONS!$J$16,$B$5,,$D30)*$C30</t>
  </si>
  <si>
    <t>=IFERROR($G30/$H30,0)</t>
  </si>
  <si>
    <t>=IF(ISBLANK(E31),B30,IF(AND(F31=0,G31=0,H31=0,I31=0,K31=0),"Hide","Show"))</t>
  </si>
  <si>
    <t>=IFERROR($G31/$H31,0)</t>
  </si>
  <si>
    <t>=IF(ISBLANK(E32),B31,IF(AND(F32=0,G32=0,H32=0,I32=0,K32=0),"Hide","Show"))</t>
  </si>
  <si>
    <t>=IF(ISBLANK(E33),B32,IF(AND(F33=0,G33=0,H33=0,I33=0,K33=0),"Hide","Show"))</t>
  </si>
  <si>
    <t>=GL("Cell","Balance",,,OPTIONS!$J$12,,,OPTIONS!$J$16,$B$5,,$D33)*$C33</t>
  </si>
  <si>
    <t>=IFERROR($G33/$H33,0)</t>
  </si>
  <si>
    <t>=IF(ISBLANK(E34),B33,IF(AND(F34=0,G34=0,H34=0,I34=0,K34=0),"Hide","Show"))</t>
  </si>
  <si>
    <t>=GL("Cell","Balance",,,OPTIONS!$J$12,,,OPTIONS!$J$16,$B$5,,$D34)*$C34</t>
  </si>
  <si>
    <t>=IFERROR($G34/$H34,0)</t>
  </si>
  <si>
    <t>=IF(ISBLANK(E35),B34,IF(AND(F35=0,G35=0,H35=0,I35=0,K35=0),"Hide","Show"))</t>
  </si>
  <si>
    <t>=GL("Cell","Balance",,,OPTIONS!$J$12,,,OPTIONS!$J$16,$B$5,,$D35)*$C35</t>
  </si>
  <si>
    <t>=IFERROR($G35/$H35,0)</t>
  </si>
  <si>
    <t>=IF(ISBLANK(E36),B35,IF(AND(F36=0,G36=0,H36=0,I36=0,K36=0),"Hide","Show"))</t>
  </si>
  <si>
    <t>=IFERROR($G36/$H36,0)</t>
  </si>
  <si>
    <t>=IF(ISBLANK(E38),B37,IF(AND(F38=0,G38=0,H38=0,I38=0,K38=0),"Hide","Show"))</t>
  </si>
  <si>
    <t>=GL("Cell","Balance",,,OPTIONS!$J$12,,,OPTIONS!$J$16,$B$5,,$D38)*$C38</t>
  </si>
  <si>
    <t>=IFERROR($G38/$H38,0)</t>
  </si>
  <si>
    <t>=IF(ISBLANK(E39),B38,IF(AND(F39=0,G39=0,H39=0,I39=0,K39=0),"Hide","Show"))</t>
  </si>
  <si>
    <t>=IFERROR($G39/$H39,0)</t>
  </si>
  <si>
    <t>=IF(ISBLANK(E40),B39,IF(AND(F40=0,G40=0,H40=0,I40=0,K40=0),"Hide","Show"))</t>
  </si>
  <si>
    <t>=IF(ISBLANK(E41),B40,IF(AND(F41=0,G41=0,H41=0,I41=0,K41=0),"Hide","Show"))</t>
  </si>
  <si>
    <t>=IFERROR($G41/$H41,0)</t>
  </si>
  <si>
    <t>=IF(ISBLANK(E42),B41,IF(AND(F42=0,G42=0,H42=0,I42=0,K42=0),"Hide","Show"))</t>
  </si>
  <si>
    <t>=IF(ISBLANK(E43),B42,IF(AND(F43=0,G43=0,H43=0,I43=0,K43=0),"Hide","Show"))</t>
  </si>
  <si>
    <t>=GL("Cell","Balance",,,OPTIONS!$J$12,,,OPTIONS!$J$16,$B$5,,$D43)*$C43</t>
  </si>
  <si>
    <t>=IFERROR($G43/$H43,0)</t>
  </si>
  <si>
    <t>=IF(ISBLANK(E44),B43,IF(AND(F44=0,G44=0,H44=0,I44=0,K44=0),"Hide","Show"))</t>
  </si>
  <si>
    <t>=GL("Cell","Balance",,,OPTIONS!$J$12,,,OPTIONS!$J$16,$B$5,,$D44)*$C44</t>
  </si>
  <si>
    <t>=IFERROR($G44/$H44,0)</t>
  </si>
  <si>
    <t>=IF(ISBLANK(E45),B44,IF(AND(F45=0,G45=0,H45=0,I45=0,K45=0),"Hide","Show"))</t>
  </si>
  <si>
    <t>=GL("Cell","Balance",,,OPTIONS!$J$12,,,OPTIONS!$J$16,$B$5,,$D45)*$C45</t>
  </si>
  <si>
    <t>=IFERROR($G45/$H45,0)</t>
  </si>
  <si>
    <t>=IF(ISBLANK(E46),B45,IF(AND(F46=0,G46=0,H46=0,I46=0,K46=0),"Hide","Show"))</t>
  </si>
  <si>
    <t>=GL("Cell","Balance",,,OPTIONS!$J$12,,,OPTIONS!$J$16,$B$5,,$D46)*$C46</t>
  </si>
  <si>
    <t>=IFERROR($G46/$H46,0)</t>
  </si>
  <si>
    <t>=IF(ISBLANK(E47),B46,IF(AND(F47=0,G47=0,H47=0,I47=0,K47=0),"Hide","Show"))</t>
  </si>
  <si>
    <t>=GL("Cell","Balance",,,OPTIONS!$J$12,,,OPTIONS!$J$16,$B$5,,$D47)*$C47</t>
  </si>
  <si>
    <t>=IFERROR($G47/$H47,0)</t>
  </si>
  <si>
    <t>=IF(ISBLANK(E48),B47,IF(AND(F48=0,G48=0,H48=0,I48=0,K48=0),"Hide","Show"))</t>
  </si>
  <si>
    <t>=IFERROR($G48/$H48,0)</t>
  </si>
  <si>
    <t>=IF(ISBLANK(E49),B48,IF(AND(F49=0,G49=0,H49=0,I49=0,K49=0),"Hide","Show"))</t>
  </si>
  <si>
    <t>=IF(ISBLANK(E50),B49,IF(AND(F50=0,G50=0,H50=0,I50=0,K50=0),"Hide","Show"))</t>
  </si>
  <si>
    <t>=GL("Cell","Balance",,,OPTIONS!$J$12,,,OPTIONS!$J$16,$B$5,,$D50)*$C50</t>
  </si>
  <si>
    <t>=IFERROR($G50/$H50,0)</t>
  </si>
  <si>
    <t>=IF(ISBLANK(E51),B50,IF(AND(F51=0,G51=0,H51=0,I51=0,K51=0),"Hide","Show"))</t>
  </si>
  <si>
    <t>=GL("Cell","Balance",,,OPTIONS!$J$12,,,OPTIONS!$J$16,$B$5,,$D51)*$C51</t>
  </si>
  <si>
    <t>=IFERROR($G51/$H51,0)</t>
  </si>
  <si>
    <t>=IF(ISBLANK(E52),B51,IF(AND(F52=0,G52=0,H52=0,I52=0,K52=0),"Hide","Show"))</t>
  </si>
  <si>
    <t>=GL("Cell","Balance",,,OPTIONS!$J$12,,,OPTIONS!$J$16,$B$5,,$D52)*$C52</t>
  </si>
  <si>
    <t>=IFERROR($G52/$H52,0)</t>
  </si>
  <si>
    <t>=IF(ISBLANK(E53),B52,IF(AND(F53=0,G53=0,H53=0,I53=0,K53=0),"Hide","Show"))</t>
  </si>
  <si>
    <t>=GL("Cell","Balance",,,OPTIONS!$J$12,,,OPTIONS!$J$16,$B$5,,$D53)*$C53</t>
  </si>
  <si>
    <t>=IFERROR($G53/$H53,0)</t>
  </si>
  <si>
    <t>=IF(ISBLANK(E54),B53,IF(AND(F54=0,G54=0,H54=0,I54=0,K54=0),"Hide","Show"))</t>
  </si>
  <si>
    <t>=GL("Cell","Balance",,,OPTIONS!$J$12,,,OPTIONS!$J$16,$B$5,,$D54)*$C54</t>
  </si>
  <si>
    <t>=IFERROR($G54/$H54,0)</t>
  </si>
  <si>
    <t>=IF(ISBLANK(E55),B54,IF(AND(F55=0,G55=0,H55=0,I55=0,K55=0),"Hide","Show"))</t>
  </si>
  <si>
    <t>=GL("Cell","Balance",,,OPTIONS!$J$12,,,OPTIONS!$J$16,$B$5,,$D55)*$C55</t>
  </si>
  <si>
    <t>=IFERROR($G55/$H55,0)</t>
  </si>
  <si>
    <t>=IF(ISBLANK(E56),B55,IF(AND(F56=0,G56=0,H56=0,I56=0,K56=0),"Hide","Show"))</t>
  </si>
  <si>
    <t>=IFERROR($G56/$H56,0)</t>
  </si>
  <si>
    <t>=IF(ISBLANK(E57),B56,IF(AND(F57=0,G57=0,H57=0,I57=0,K57=0),"Hide","Show"))</t>
  </si>
  <si>
    <t>=IF(ISBLANK(E58),B57,IF(AND(F58=0,G58=0,H58=0,I58=0,K58=0),"Hide","Show"))</t>
  </si>
  <si>
    <t>=GL("Cell","Balance",,,OPTIONS!$J$12,,,OPTIONS!$J$16,$B$5,,$D58)*$C58</t>
  </si>
  <si>
    <t>=IFERROR($G58/$H58,0)</t>
  </si>
  <si>
    <t>=IF(ISBLANK(E59),B58,IF(AND(F59=0,G59=0,H59=0,I59=0,K59=0),"Hide","Show"))</t>
  </si>
  <si>
    <t>=GL("Cell","Balance",,,OPTIONS!$J$12,,,OPTIONS!$J$16,$B$5,,$D59)*$C59</t>
  </si>
  <si>
    <t>=IFERROR($G59/$H59,0)</t>
  </si>
  <si>
    <t>=IF(ISBLANK(E60),B59,IF(AND(F60=0,G60=0,H60=0,I60=0,K60=0),"Hide","Show"))</t>
  </si>
  <si>
    <t>=GL("Cell","Balance",,,OPTIONS!$J$12,,,OPTIONS!$J$16,$B$5,,$D60)*$C60</t>
  </si>
  <si>
    <t>=IFERROR($G60/$H60,0)</t>
  </si>
  <si>
    <t>=IF(ISBLANK(E61),B60,IF(AND(F61=0,G61=0,H61=0,I61=0,K61=0),"Hide","Show"))</t>
  </si>
  <si>
    <t>=GL("Cell","Balance",,,OPTIONS!$J$12,,,OPTIONS!$J$16,$B$5,,$D61)*$C61</t>
  </si>
  <si>
    <t>=IFERROR($G61/$H61,0)</t>
  </si>
  <si>
    <t>=IF(ISBLANK(E62),B61,IF(AND(F62=0,G62=0,H62=0,I62=0,K62=0),"Hide","Show"))</t>
  </si>
  <si>
    <t>=GL("Cell","Balance",,,OPTIONS!$J$12,,,OPTIONS!$J$16,$B$5,,$D62)*$C62</t>
  </si>
  <si>
    <t>=IFERROR($G62/$H62,0)</t>
  </si>
  <si>
    <t>=IF(ISBLANK(E63),B62,IF(AND(F63=0,G63=0,H63=0,I63=0,K63=0),"Hide","Show"))</t>
  </si>
  <si>
    <t>=GL("Cell","Balance",,,OPTIONS!$J$12,,,OPTIONS!$J$16,$B$5,,$D63)*$C63</t>
  </si>
  <si>
    <t>=IFERROR($G63/$H63,0)</t>
  </si>
  <si>
    <t>=IF(ISBLANK(E64),B63,IF(AND(F64=0,G64=0,H64=0,I64=0,K64=0),"Hide","Show"))</t>
  </si>
  <si>
    <t>=GL("Cell","Balance",,,OPTIONS!$J$12,,,OPTIONS!$J$16,$B$5,,$D64)*$C64</t>
  </si>
  <si>
    <t>=IFERROR($G64/$H64,0)</t>
  </si>
  <si>
    <t>=IF(ISBLANK(E65),B64,IF(AND(F65=0,G65=0,H65=0,I65=0,K65=0),"Hide","Show"))</t>
  </si>
  <si>
    <t>=IFERROR($G65/$H65,0)</t>
  </si>
  <si>
    <t>=IF(ISBLANK(E66),B65,IF(AND(F66=0,G66=0,H66=0,I66=0,K66=0),"Hide","Show"))</t>
  </si>
  <si>
    <t>=IF(ISBLANK(E67),B66,IF(AND(F67=0,G67=0,H67=0,I67=0,K67=0),"Hide","Show"))</t>
  </si>
  <si>
    <t>=GL("Cell","Balance",,,OPTIONS!$J$12,,,OPTIONS!$J$16,$B$5,,$D67)*$C67</t>
  </si>
  <si>
    <t>=IFERROR($G67/$H67,0)</t>
  </si>
  <si>
    <t>=IF(ISBLANK(E68),B67,IF(AND(F68=0,G68=0,H68=0,I68=0,K68=0),"Hide","Show"))</t>
  </si>
  <si>
    <t>=GL("Cell","Balance",,,OPTIONS!$J$12,,,OPTIONS!$J$16,$B$5,,$D68)*$C68</t>
  </si>
  <si>
    <t>=IFERROR($G68/$H68,0)</t>
  </si>
  <si>
    <t>=IF(ISBLANK(E69),B68,IF(AND(F69=0,G69=0,H69=0,I69=0,K69=0),"Hide","Show"))</t>
  </si>
  <si>
    <t>=GL("Cell","Balance",,,OPTIONS!$J$12,,,OPTIONS!$J$16,$B$5,,$D69)*$C69</t>
  </si>
  <si>
    <t>=IFERROR($G69/$H69,0)</t>
  </si>
  <si>
    <t>=IF(ISBLANK(E70),B69,IF(AND(F70=0,G70=0,H70=0,I70=0,K70=0),"Hide","Show"))</t>
  </si>
  <si>
    <t>=GL("Cell","Balance",,,OPTIONS!$J$12,,,OPTIONS!$J$16,$B$5,,$D70)*$C70</t>
  </si>
  <si>
    <t>=IFERROR($G70/$H70,0)</t>
  </si>
  <si>
    <t>=IF(ISBLANK(E71),B70,IF(AND(F71=0,G71=0,H71=0,I71=0,K71=0),"Hide","Show"))</t>
  </si>
  <si>
    <t>=GL("Cell","Balance",,,OPTIONS!$J$12,,,OPTIONS!$J$16,$B$5,,$D71)*$C71</t>
  </si>
  <si>
    <t>=IFERROR($G71/$H71,0)</t>
  </si>
  <si>
    <t>=IF(ISBLANK(E72),B71,IF(AND(F72=0,G72=0,H72=0,I72=0,K72=0),"Hide","Show"))</t>
  </si>
  <si>
    <t>=GL("Cell","Balance",,,OPTIONS!$J$12,,,OPTIONS!$J$16,$B$5,,$D72)*$C72</t>
  </si>
  <si>
    <t>=IFERROR($G72/$H72,0)</t>
  </si>
  <si>
    <t>=IF(ISBLANK(E73),B72,IF(AND(F73=0,G73=0,H73=0,I73=0,K73=0),"Hide","Show"))</t>
  </si>
  <si>
    <t>=GL("Cell","Balance",,,OPTIONS!$J$12,,,OPTIONS!$J$16,$B$5,,$D73)*$C73</t>
  </si>
  <si>
    <t>=IFERROR($G73/$H73,0)</t>
  </si>
  <si>
    <t>=IF(ISBLANK(E74),B73,IF(AND(F74=0,G74=0,H74=0,I74=0,K74=0),"Hide","Show"))</t>
  </si>
  <si>
    <t>=GL("Cell","Balance",,,OPTIONS!$J$12,,,OPTIONS!$J$16,$B$5,,$D74)*$C74</t>
  </si>
  <si>
    <t>=IFERROR($G74/$H74,0)</t>
  </si>
  <si>
    <t>=IF(ISBLANK(E75),B74,IF(AND(F75=0,G75=0,H75=0,I75=0,K75=0),"Hide","Show"))</t>
  </si>
  <si>
    <t>=GL("Cell","Balance",,,OPTIONS!$J$12,,,OPTIONS!$J$16,$B$5,,$D75)*$C75</t>
  </si>
  <si>
    <t>=IFERROR($G75/$H75,0)</t>
  </si>
  <si>
    <t>=IF(ISBLANK(E76),B75,IF(AND(F76=0,G76=0,H76=0,I76=0,K76=0),"Hide","Show"))</t>
  </si>
  <si>
    <t>=GL("Cell","Balance",,,OPTIONS!$J$12,,,OPTIONS!$J$16,$B$5,,$D76)*$C76</t>
  </si>
  <si>
    <t>=IFERROR($G76/$H76,0)</t>
  </si>
  <si>
    <t>=IF(ISBLANK(E77),B76,IF(AND(F77=0,G77=0,H77=0,I77=0,K77=0),"Hide","Show"))</t>
  </si>
  <si>
    <t>=GL("Cell","Balance",,,OPTIONS!$J$12,,,OPTIONS!$J$16,$B$5,,$D77)*$C77</t>
  </si>
  <si>
    <t>=IFERROR($G77/$H77,0)</t>
  </si>
  <si>
    <t>=IF(ISBLANK(E78),B77,IF(AND(F78=0,G78=0,H78=0,I78=0,K78=0),"Hide","Show"))</t>
  </si>
  <si>
    <t>=GL("Cell","Balance",,,OPTIONS!$J$12,,,OPTIONS!$J$16,$B$5,,$D78)*$C78</t>
  </si>
  <si>
    <t>=IFERROR($G78/$H78,0)</t>
  </si>
  <si>
    <t>=IF(ISBLANK(E79),B78,IF(AND(F79=0,G79=0,H79=0,I79=0,K79=0),"Hide","Show"))</t>
  </si>
  <si>
    <t>=GL("Cell","Balance",,,OPTIONS!$J$12,,,OPTIONS!$J$16,$B$5,,$D79)*$C79</t>
  </si>
  <si>
    <t>=IFERROR($G79/$H79,0)</t>
  </si>
  <si>
    <t>=IF(ISBLANK(E80),B79,IF(AND(F80=0,G80=0,H80=0,I80=0,K80=0),"Hide","Show"))</t>
  </si>
  <si>
    <t>=GL("Cell","Balance",,,OPTIONS!$J$12,,,OPTIONS!$J$16,$B$5,,$D80)*$C80</t>
  </si>
  <si>
    <t>=IFERROR($G80/$H80,0)</t>
  </si>
  <si>
    <t>=IF(ISBLANK(E81),B80,IF(AND(F81=0,G81=0,H81=0,I81=0,K81=0),"Hide","Show"))</t>
  </si>
  <si>
    <t>=GL("Cell","Balance",,,OPTIONS!$J$12,,,OPTIONS!$J$16,$B$5,,$D81)*$C81</t>
  </si>
  <si>
    <t>=IFERROR($G81/$H81,0)</t>
  </si>
  <si>
    <t>=IF(ISBLANK(E82),B81,IF(AND(F82=0,G82=0,H82=0,I82=0,K82=0),"Hide","Show"))</t>
  </si>
  <si>
    <t>=GL("Cell","Balance",,,OPTIONS!$J$12,,,OPTIONS!$J$16,$B$5,,$D82)*$C82</t>
  </si>
  <si>
    <t>=IFERROR($G82/$H82,0)</t>
  </si>
  <si>
    <t>=IF(ISBLANK(E83),B82,IF(AND(F83=0,G83=0,H83=0,I83=0,K83=0),"Hide","Show"))</t>
  </si>
  <si>
    <t>=GL("Cell","Balance",,,OPTIONS!$J$12,,,OPTIONS!$J$16,$B$5,,$D83)*$C83</t>
  </si>
  <si>
    <t>=IFERROR($G83/$H83,0)</t>
  </si>
  <si>
    <t>=IF(ISBLANK(E84),B82,IF(AND(F84=0,G84=0,H84=0,I84=0,K84=0),"Hide","Show"))</t>
  </si>
  <si>
    <t>=GL("Cell","Balance",,,OPTIONS!$J$12,,,OPTIONS!$J$16,$B$5,,$D84)*$C84</t>
  </si>
  <si>
    <t>=IFERROR($G84/$H84,0)</t>
  </si>
  <si>
    <t>=IF(ISBLANK(E85),B83,IF(AND(F85=0,G85=0,H85=0,I85=0,K85=0),"Hide","Show"))</t>
  </si>
  <si>
    <t>=GL("Cell","Balance",,,OPTIONS!$J$12,,,OPTIONS!$J$16,$B$5,,$D85)*$C85</t>
  </si>
  <si>
    <t>=IFERROR($G85/$H85,0)</t>
  </si>
  <si>
    <t>=IF(ISBLANK(E86),B85,IF(AND(F86=0,G86=0,H86=0,I86=0,K86=0),"Hide","Show"))</t>
  </si>
  <si>
    <t>=GL("Cell","Balance",,,OPTIONS!$J$12,,,OPTIONS!$J$16,$B$5,,$D86)*$C86</t>
  </si>
  <si>
    <t>=IFERROR($G86/$H86,0)</t>
  </si>
  <si>
    <t>=IF(ISBLANK(E87),B86,IF(AND(F87=0,G87=0,H87=0,I87=0,K87=0),"Hide","Show"))</t>
  </si>
  <si>
    <t>=GL("Cell","Balance",,,OPTIONS!$J$12,,,OPTIONS!$J$16,$B$5,,$D87)*$C87</t>
  </si>
  <si>
    <t>=IFERROR($G87/$H87,0)</t>
  </si>
  <si>
    <t>=IF(ISBLANK(E88),B87,IF(AND(F88=0,G88=0,H88=0,I88=0,K88=0),"Hide","Show"))</t>
  </si>
  <si>
    <t>=GL("Cell","Balance",,,OPTIONS!$J$12,,,OPTIONS!$J$16,$B$5,,$D88)*$C88</t>
  </si>
  <si>
    <t>=IFERROR($G88/$H88,0)</t>
  </si>
  <si>
    <t>=IF(ISBLANK(E89),B88,IF(AND(F89=0,G89=0,H89=0,I89=0,K89=0),"Hide","Show"))</t>
  </si>
  <si>
    <t>=GL("Cell","Balance",,,OPTIONS!$J$12,,,OPTIONS!$J$16,$B$5,,$D89)*$C89</t>
  </si>
  <si>
    <t>=IFERROR($G89/$H89,0)</t>
  </si>
  <si>
    <t>=IF(ISBLANK(E90),B89,IF(AND(F90=0,G90=0,H90=0,I90=0,K90=0),"Hide","Show"))</t>
  </si>
  <si>
    <t>=GL("Cell","Balance",,,OPTIONS!$J$12,,,OPTIONS!$J$16,$B$5,,$D90)*$C90</t>
  </si>
  <si>
    <t>=IFERROR($G90/$H90,0)</t>
  </si>
  <si>
    <t>=IF(ISBLANK(E91),B90,IF(AND(F91=0,G91=0,H91=0,I91=0,K91=0),"Hide","Show"))</t>
  </si>
  <si>
    <t>=IFERROR($G91/$H91,0)</t>
  </si>
  <si>
    <t>=IF(ISBLANK(E92),B91,IF(AND(F92=0,G92=0,H92=0,I92=0,K92=0),"Hide","Show"))</t>
  </si>
  <si>
    <t>=IF(ISBLANK(E93),B92,IF(AND(F93=0,G93=0,H93=0,I93=0,K93=0),"Hide","Show"))</t>
  </si>
  <si>
    <t>=GL("Cell","Balance",,,OPTIONS!$J$12,,,OPTIONS!$J$16,$B$5,,$D93)*$C93</t>
  </si>
  <si>
    <t>=IFERROR($G93/$H93,0)</t>
  </si>
  <si>
    <t>=IF(ISBLANK(E94),B93,IF(AND(F94=0,G94=0,H94=0,I94=0,K94=0),"Hide","Show"))</t>
  </si>
  <si>
    <t>=GL("Cell","Balance",,,OPTIONS!$J$12,,,OPTIONS!$J$16,$B$5,,$D94)*$C94</t>
  </si>
  <si>
    <t>=IFERROR($G94/$H94,0)</t>
  </si>
  <si>
    <t>=IF(ISBLANK(E95),B94,IF(AND(F95=0,G95=0,H95=0,I95=0,K95=0),"Hide","Show"))</t>
  </si>
  <si>
    <t>=GL("Cell","Balance",,,OPTIONS!$J$12,,,OPTIONS!$J$16,$B$5,,$D95)*$C95</t>
  </si>
  <si>
    <t>=IFERROR($G95/$H95,0)</t>
  </si>
  <si>
    <t>=IF(ISBLANK(E96),B95,IF(AND(F96=0,G96=0,H96=0,I96=0,K96=0),"Hide","Show"))</t>
  </si>
  <si>
    <t>=GL("Cell","Balance",,,OPTIONS!$J$12,,,OPTIONS!$J$16,$B$5,,$D96)*$C96</t>
  </si>
  <si>
    <t>=IFERROR($G96/$H96,0)</t>
  </si>
  <si>
    <t>=IF(ISBLANK(E97),B96,IF(AND(F97=0,G97=0,H97=0,I97=0,K97=0),"Hide","Show"))</t>
  </si>
  <si>
    <t>=GL("Cell","Balance",,,OPTIONS!$J$12,,,OPTIONS!$J$16,$B$5,,$D97)*$C97</t>
  </si>
  <si>
    <t>=IFERROR($G97/$H97,0)</t>
  </si>
  <si>
    <t>=IF(ISBLANK(E98),B97,IF(AND(F98=0,G98=0,H98=0,I98=0,K98=0),"Hide","Show"))</t>
  </si>
  <si>
    <t>=GL("Cell","Balance",,,OPTIONS!$J$12,,,OPTIONS!$J$16,$B$5,,$D98)*$C98</t>
  </si>
  <si>
    <t>=IFERROR($G98/$H98,0)</t>
  </si>
  <si>
    <t>=IF(ISBLANK(E99),B98,IF(AND(F99=0,G99=0,H99=0,I99=0,K99=0),"Hide","Show"))</t>
  </si>
  <si>
    <t>=GL("Cell","Balance",,,OPTIONS!$J$12,,,OPTIONS!$J$16,$B$5,,$D99)*$C99</t>
  </si>
  <si>
    <t>=IFERROR($G99/$H99,0)</t>
  </si>
  <si>
    <t>=IF(ISBLANK(E100),B99,IF(AND(F100=0,G100=0,H100=0,I100=0,K100=0),"Hide","Show"))</t>
  </si>
  <si>
    <t>=GL("Cell","Balance",,,OPTIONS!$J$12,,,OPTIONS!$J$16,$B$5,,$D100)*$C100</t>
  </si>
  <si>
    <t>=IFERROR($G100/$H100,0)</t>
  </si>
  <si>
    <t>=IF(ISBLANK(E101),B100,IF(AND(F101=0,G101=0,H101=0,I101=0,K101=0),"Hide","Show"))</t>
  </si>
  <si>
    <t>=GL("Cell","Balance",,,OPTIONS!$J$12,,,OPTIONS!$J$16,$B$5,,$D101)*$C101</t>
  </si>
  <si>
    <t>=IFERROR($G101/$H101,0)</t>
  </si>
  <si>
    <t>=IF(ISBLANK(E102),B101,IF(AND(F102=0,G102=0,H102=0,I102=0,K102=0),"Hide","Show"))</t>
  </si>
  <si>
    <t>=IFERROR($G102/$H102,0)</t>
  </si>
  <si>
    <t>=IF(ISBLANK(E103),B102,IF(AND(F103=0,G103=0,H103=0,I103=0,K103=0),"Hide","Show"))</t>
  </si>
  <si>
    <t>=IF(ISBLANK(E104),B103,IF(AND(F104=0,G104=0,H104=0,I104=0,K104=0),"Hide","Show"))</t>
  </si>
  <si>
    <t>=GL("Cell","Balance",,,OPTIONS!$J$12,,,OPTIONS!$J$16,$B$5,,$D104)*$C104</t>
  </si>
  <si>
    <t>=IFERROR($G104/$H104,0)</t>
  </si>
  <si>
    <t>=IF(ISBLANK(E105),B104,IF(AND(F105=0,G105=0,H105=0,I105=0,K105=0),"Hide","Show"))</t>
  </si>
  <si>
    <t>=GL("Cell","Balance",,,OPTIONS!$J$12,,,OPTIONS!$J$16,$B$5,,$D105)*$C105</t>
  </si>
  <si>
    <t>=IFERROR($G105/$H105,0)</t>
  </si>
  <si>
    <t>=IF(ISBLANK(E106),B105,IF(AND(F106=0,G106=0,H106=0,I106=0,K106=0),"Hide","Show"))</t>
  </si>
  <si>
    <t>=GL("Cell","Balance",,,OPTIONS!$J$12,,,OPTIONS!$J$16,$B$5,,$D106)*$C106</t>
  </si>
  <si>
    <t>=IFERROR($G106/$H106,0)</t>
  </si>
  <si>
    <t>=IF(ISBLANK(E107),B106,IF(AND(F107=0,G107=0,H107=0,I107=0,K107=0),"Hide","Show"))</t>
  </si>
  <si>
    <t>=GL("Cell","Balance",,,OPTIONS!$J$12,,,OPTIONS!$J$16,$B$5,,$D107)*$C107</t>
  </si>
  <si>
    <t>=IFERROR($G107/$H107,0)</t>
  </si>
  <si>
    <t>=IF(ISBLANK(E108),B107,IF(AND(F108=0,G108=0,H108=0,I108=0,K108=0),"Hide","Show"))</t>
  </si>
  <si>
    <t>=GL("Cell","Balance",,,OPTIONS!$J$12,,,OPTIONS!$J$16,$B$5,,$D108)*$C108</t>
  </si>
  <si>
    <t>=IFERROR($G108/$H108,0)</t>
  </si>
  <si>
    <t>=IF(ISBLANK(E109),B108,IF(AND(F109=0,G109=0,H109=0,I109=0,K109=0),"Hide","Show"))</t>
  </si>
  <si>
    <t>=GL("Cell","Balance",,,OPTIONS!$J$12,,,OPTIONS!$J$16,$B$5,,$D109)*$C109</t>
  </si>
  <si>
    <t>=IFERROR($G109/$H109,0)</t>
  </si>
  <si>
    <t>=IF(ISBLANK(E110),B109,IF(AND(F110=0,G110=0,H110=0,I110=0,K110=0),"Hide","Show"))</t>
  </si>
  <si>
    <t>=GL("Cell","Balance",,,OPTIONS!$J$12,,,OPTIONS!$J$16,$B$5,,$D110)*$C110</t>
  </si>
  <si>
    <t>=IFERROR($G110/$H110,0)</t>
  </si>
  <si>
    <t>=IF(ISBLANK(E111),B110,IF(AND(F111=0,G111=0,H111=0,I111=0,K111=0),"Hide","Show"))</t>
  </si>
  <si>
    <t>=GL("Cell","Balance",,,OPTIONS!$J$12,,,OPTIONS!$J$16,$B$5,,$D111)*$C111</t>
  </si>
  <si>
    <t>=IFERROR($G111/$H111,0)</t>
  </si>
  <si>
    <t>=IF(ISBLANK(E112),B111,IF(AND(F112=0,G112=0,H112=0,I112=0,K112=0),"Hide","Show"))</t>
  </si>
  <si>
    <t>=GL("Cell","Balance",,,OPTIONS!$J$12,,,OPTIONS!$J$16,$B$5,,$D112)*$C112</t>
  </si>
  <si>
    <t>=IFERROR($G112/$H112,0)</t>
  </si>
  <si>
    <t>=IF(ISBLANK(E113),B112,IF(AND(F113=0,G113=0,H113=0,I113=0,K113=0),"Hide","Show"))</t>
  </si>
  <si>
    <t>=GL("Cell","Balance",,,OPTIONS!$J$12,,,OPTIONS!$J$16,$B$5,,$D113)*$C113</t>
  </si>
  <si>
    <t>=IFERROR($G113/$H113,0)</t>
  </si>
  <si>
    <t>=IF(ISBLANK(E114),B113,IF(AND(F114=0,G114=0,H114=0,I114=0,K114=0),"Hide","Show"))</t>
  </si>
  <si>
    <t>=GL("Cell","Balance",,,OPTIONS!$J$12,,,OPTIONS!$J$16,$B$5,,$D114)*$C114</t>
  </si>
  <si>
    <t>=IFERROR($G114/$H114,0)</t>
  </si>
  <si>
    <t>=IF(ISBLANK(E115),B114,IF(AND(F115=0,G115=0,H115=0,I115=0,K115=0),"Hide","Show"))</t>
  </si>
  <si>
    <t>=GL("Cell","Balance",,,OPTIONS!$J$12,,,OPTIONS!$J$16,$B$5,,$D115)*$C115</t>
  </si>
  <si>
    <t>=IFERROR($G115/$H115,0)</t>
  </si>
  <si>
    <t>=IF(ISBLANK(E116),B115,IF(AND(F116=0,G116=0,H116=0,I116=0,K116=0),"Hide","Show"))</t>
  </si>
  <si>
    <t>=GL("Cell","Balance",,,OPTIONS!$J$12,,,OPTIONS!$J$16,$B$5,,$D116)*$C116</t>
  </si>
  <si>
    <t>=IFERROR($G116/$H116,0)</t>
  </si>
  <si>
    <t>=IF(ISBLANK(E117),B116,IF(AND(F117=0,G117=0,H117=0,I117=0,K117=0),"Hide","Show"))</t>
  </si>
  <si>
    <t>=GL("Cell","Balance",,,OPTIONS!$J$12,,,OPTIONS!$J$16,$B$5,,$D117)*$C117</t>
  </si>
  <si>
    <t>=IFERROR($G117/$H117,0)</t>
  </si>
  <si>
    <t>=IF(ISBLANK(E118),B117,IF(AND(F118=0,G118=0,H118=0,I118=0,K118=0),"Hide","Show"))</t>
  </si>
  <si>
    <t>=GL("Cell","Balance",,,OPTIONS!$J$12,,,OPTIONS!$J$16,$B$5,,$D118)*$C118</t>
  </si>
  <si>
    <t>=IFERROR($G118/$H118,0)</t>
  </si>
  <si>
    <t>=IF(ISBLANK(E119),B118,IF(AND(F119=0,G119=0,H119=0,I119=0,K119=0),"Hide","Show"))</t>
  </si>
  <si>
    <t>=GL("Cell","Balance",,,OPTIONS!$J$12,,,OPTIONS!$J$16,$B$5,,$D119)*$C119</t>
  </si>
  <si>
    <t>=IFERROR($G119/$H119,0)</t>
  </si>
  <si>
    <t>=IF(ISBLANK(E120),B119,IF(AND(F120=0,G120=0,H120=0,I120=0,K120=0),"Hide","Show"))</t>
  </si>
  <si>
    <t>=GL("Cell","Balance",,,OPTIONS!$J$12,,,OPTIONS!$J$16,$B$5,,$D120)*$C120</t>
  </si>
  <si>
    <t>=IFERROR($G120/$H120,0)</t>
  </si>
  <si>
    <t>=IF(ISBLANK(E121),B120,IF(AND(F121=0,G121=0,H121=0,I121=0,K121=0),"Hide","Show"))</t>
  </si>
  <si>
    <t>=GL("Cell","Balance",,,OPTIONS!$J$12,,,OPTIONS!$J$16,$B$5,,$D121)*$C121</t>
  </si>
  <si>
    <t>=IFERROR($G121/$H121,0)</t>
  </si>
  <si>
    <t>=IF(ISBLANK(E122),B121,IF(AND(F122=0,G122=0,H122=0,I122=0,K122=0),"Hide","Show"))</t>
  </si>
  <si>
    <t>=GL("Cell","Balance",,,OPTIONS!$J$12,,,OPTIONS!$J$16,$B$5,,$D122)*$C122</t>
  </si>
  <si>
    <t>=IFERROR($G122/$H122,0)</t>
  </si>
  <si>
    <t>=IF(ISBLANK(E123),B122,IF(AND(F123=0,G123=0,H123=0,I123=0,K123=0),"Hide","Show"))</t>
  </si>
  <si>
    <t>=GL("Cell","Balance",,,OPTIONS!$J$12,,,OPTIONS!$J$16,$B$5,,$D123)*$C123</t>
  </si>
  <si>
    <t>=IFERROR($G123/$H123,0)</t>
  </si>
  <si>
    <t>=IF(ISBLANK(E124),B123,IF(AND(F124=0,G124=0,H124=0,I124=0,K124=0),"Hide","Show"))</t>
  </si>
  <si>
    <t>=IFERROR($G124/$H124,0)</t>
  </si>
  <si>
    <t>=IF(ISBLANK(E125),B124,IF(AND(F125=0,G125=0,H125=0,I125=0,K125=0),"Hide","Show"))</t>
  </si>
  <si>
    <t>=IF(ISBLANK(E126),B125,IF(AND(F126=0,G126=0,H126=0,I126=0,K126=0),"Hide","Show"))</t>
  </si>
  <si>
    <t>=IFERROR($G126/$H126,0)</t>
  </si>
  <si>
    <t>=IF(ISBLANK(E127),B126,IF(AND(F127=0,G127=0,H127=0,I127=0,K127=0),"Hide","Show"))</t>
  </si>
  <si>
    <t>=IF(ISBLANK(E128),B127,IF(AND(F128=0,G128=0,H128=0,I128=0,K128=0),"Hide","Show"))</t>
  </si>
  <si>
    <t>=IFERROR($G128/$H128,0)</t>
  </si>
  <si>
    <t>=IF(ISBLANK(E129),B128,IF(AND(F129=0,G129=0,H129=0,I129=0,K129=0),"Hide","Show"))</t>
  </si>
  <si>
    <t>=IF(ISBLANK(E130),B129,IF(AND(F130=0,G130=0,H130=0,I130=0,K130=0),"Hide","Show"))</t>
  </si>
  <si>
    <t>=-GL("Cell","Balance",$D130,,OPTIONS!$K$9,,,,,,,,,,,,,,,,,,"Florida Bar GP")</t>
  </si>
  <si>
    <t>=IFERROR($G130/$H130,0)</t>
  </si>
  <si>
    <t>=IF(ISBLANK(E131),B130,IF(AND(F131=0,G131=0,H131=0,I131=0,K131=0),"Hide","Show"))</t>
  </si>
  <si>
    <t>=IF(ISBLANK(E132),B131,IF(AND(F132=0,G132=0,H132=0,I132=0,K132=0),"Hide","Show"))</t>
  </si>
  <si>
    <t>=J128+J130</t>
  </si>
  <si>
    <t>=IFERROR($G132/$H132,0)</t>
  </si>
  <si>
    <t>=GL("Cell","Balance",,,OPTIONS!$J$12,,$B$5,$B$6,$B$7,,$D11)*$C11</t>
  </si>
  <si>
    <t>=GL("Cell","Balance",,,OPTIONS!$J$12,,$B$5,$B$6,$B$7,,$D12)*$C12</t>
  </si>
  <si>
    <t>=GL("Cell","Balance",,,OPTIONS!$J$12,,$B$5,$B$6,$B$7,,$D15)*$C15</t>
  </si>
  <si>
    <t>=GL("Cell","Balance",,,OPTIONS!$J$12,,$B$5,$B$6,$B$7,,$D16)*$C16</t>
  </si>
  <si>
    <t>=GL("Cell","Balance",,,OPTIONS!$J$12,,$B$5,$B$6,$B$7,,$D17)*$C17</t>
  </si>
  <si>
    <t>=GL("Cell","Balance",,,OPTIONS!$J$12,,$B$5,$B$6,$B$7,,$D20)*$C20</t>
  </si>
  <si>
    <t>=GL("Cell","Balance",,,OPTIONS!$J$12,,$B$5,$B$6,$B$7,,$D21)*$C21</t>
  </si>
  <si>
    <t>=GL("Cell","Balance",,,OPTIONS!$J$12,,$B$5,$B$6,$B$7,,$D22)*$C22</t>
  </si>
  <si>
    <t>=GL("Cell","Balance",,,OPTIONS!$J$12,,$B$5,$B$6,$B$7,,$D23)*$C23</t>
  </si>
  <si>
    <t>=GL("Cell","Balance",,,OPTIONS!$J$12,,$B$5,$B$6,$B$7,,$D26)*$C26</t>
  </si>
  <si>
    <t>=GL("Cell","Balance",,,OPTIONS!$J$12,,$B$5,$B$6,$B$7,,$D27)*$C27</t>
  </si>
  <si>
    <t>=GL("Cell","Balance",,,OPTIONS!$J$12,,$B$5,$B$6,$B$7,,$D28)*$C28</t>
  </si>
  <si>
    <t>=GL("Cell","Balance",,,OPTIONS!$J$12,,$B$5,$B$6,$B$7,,$D29)*$C29</t>
  </si>
  <si>
    <t>=GL("Cell","Balance",,,OPTIONS!$J$12,,$B$5,$B$6,$B$7,,$D30)*$C30</t>
  </si>
  <si>
    <t>=GL("Cell","Balance",,,OPTIONS!$J$12,,$B$5,$B$6,$B$7,,$D33)*$C33</t>
  </si>
  <si>
    <t>=GL("Cell","Balance",,,OPTIONS!$J$12,,$B$5,$B$6,$B$7,,$D34)*$C34</t>
  </si>
  <si>
    <t>=GL("Cell","Balance",,,OPTIONS!$J$12,,$B$5,$B$6,$B$7,,$D35)*$C35</t>
  </si>
  <si>
    <t>=IF(ISBLANK(E37),B36,IF(AND(F37=0,G37=0,H37=0,I37=0,K37=0),"Hide","Show"))</t>
  </si>
  <si>
    <t>=GL("Cell","Balance",,,OPTIONS!$J$12,,$B$5,$B$6,$B$7,,$D38)*$C38</t>
  </si>
  <si>
    <t>=GL("Cell","Balance",,,OPTIONS!$J$12,,$B$5,$B$6,$B$7,,$D43)*$C43</t>
  </si>
  <si>
    <t>=GL("Cell","Balance",,,OPTIONS!$J$12,,$B$5,$B$6,$B$7,,$D44)*$C44</t>
  </si>
  <si>
    <t>=GL("Cell","Balance",,,OPTIONS!$J$12,,$B$5,$B$6,$B$7,,$D45)*$C45</t>
  </si>
  <si>
    <t>=GL("Cell","Balance",,,OPTIONS!$J$12,,$B$5,$B$6,$B$7,,$D46)*$C46</t>
  </si>
  <si>
    <t>=GL("Cell","Balance",,,OPTIONS!$J$12,,$B$5,$B$6,$B$7,,$D47)*$C47</t>
  </si>
  <si>
    <t>=GL("Cell","Balance",,,OPTIONS!$J$12,,$B$5,$B$6,$B$7,,$D50)*$C50</t>
  </si>
  <si>
    <t>=GL("Cell","Balance",,,OPTIONS!$J$12,,$B$5,$B$6,$B$7,,$D51)*$C51</t>
  </si>
  <si>
    <t>=GL("Cell","Balance",,,OPTIONS!$J$12,,$B$5,$B$6,$B$7,,$D52)*$C52</t>
  </si>
  <si>
    <t>=GL("Cell","Balance",,,OPTIONS!$J$12,,$B$5,$B$6,$B$7,,$D53)*$C53</t>
  </si>
  <si>
    <t>=GL("Cell","Balance",,,OPTIONS!$J$12,,$B$5,$B$6,$B$7,,$D54)*$C54</t>
  </si>
  <si>
    <t>=GL("Cell","Balance",,,OPTIONS!$J$12,,$B$5,$B$6,$B$7,,$D55)*$C55</t>
  </si>
  <si>
    <t>=GL("Cell","Balance",,,OPTIONS!$J$12,,$B$5,$B$6,$B$7,,$D58)*$C58</t>
  </si>
  <si>
    <t>=GL("Cell","Balance",,,OPTIONS!$J$12,,$B$5,$B$6,$B$7,,$D59)*$C59</t>
  </si>
  <si>
    <t>=GL("Cell","Balance",,,OPTIONS!$J$12,,$B$5,$B$6,$B$7,,$D60)*$C60</t>
  </si>
  <si>
    <t>=GL("Cell","Balance",,,OPTIONS!$J$12,,$B$5,$B$6,$B$7,,$D61)*$C61</t>
  </si>
  <si>
    <t>=GL("Cell","Balance",,,OPTIONS!$J$12,,$B$5,$B$6,$B$7,,$D62)*$C62</t>
  </si>
  <si>
    <t>=GL("Cell","Balance",,,OPTIONS!$J$12,,$B$5,$B$6,$B$7,,$D63)*$C63</t>
  </si>
  <si>
    <t>=GL("Cell","Balance",,,OPTIONS!$J$12,,$B$5,$B$6,$B$7,,$D64)*$C64</t>
  </si>
  <si>
    <t>=GL("Cell","Balance",,,OPTIONS!$J$12,,$B$5,$B$6,$B$7,,$D67)*$C67</t>
  </si>
  <si>
    <t>=GL("Cell","Balance",,,OPTIONS!$J$12,,$B$5,$B$6,$B$7,,$D68)*$C68</t>
  </si>
  <si>
    <t>=GL("Cell","Balance",,,OPTIONS!$J$12,,$B$5,$B$6,$B$7,,$D69)*$C69</t>
  </si>
  <si>
    <t>=GL("Cell","Balance",,,OPTIONS!$J$12,,$B$5,$B$6,$B$7,,$D70)*$C70</t>
  </si>
  <si>
    <t>=GL("Cell","Balance",,,OPTIONS!$J$12,,$B$5,$B$6,$B$7,,$D71)*$C71</t>
  </si>
  <si>
    <t>=GL("Cell","Balance",,,OPTIONS!$J$12,,$B$5,$B$6,$B$7,,$D72)*$C72</t>
  </si>
  <si>
    <t>=GL("Cell","Balance",,,OPTIONS!$J$12,,$B$5,$B$6,$B$7,,$D73)*$C73</t>
  </si>
  <si>
    <t>=GL("Cell","Balance",,,OPTIONS!$J$12,,$B$5,$B$6,$B$7,,$D74)*$C74</t>
  </si>
  <si>
    <t>=GL("Cell","Balance",,,OPTIONS!$J$12,,$B$5,$B$6,$B$7,,$D75)*$C75</t>
  </si>
  <si>
    <t>=GL("Cell","Balance",,,OPTIONS!$J$12,,$B$5,$B$6,$B$7,,$D76)*$C76</t>
  </si>
  <si>
    <t>=GL("Cell","Balance",,,OPTIONS!$J$12,,$B$5,$B$6,$B$7,,$D77)*$C77</t>
  </si>
  <si>
    <t>=GL("Cell","Balance",,,OPTIONS!$J$12,,$B$5,$B$6,$B$7,,$D78)*$C78</t>
  </si>
  <si>
    <t>=GL("Cell","Balance",,,OPTIONS!$J$12,,$B$5,$B$6,$B$7,,$D79)*$C79</t>
  </si>
  <si>
    <t>=GL("Cell","Balance",,,OPTIONS!$J$12,,$B$5,$B$6,$B$7,,$D80)*$C80</t>
  </si>
  <si>
    <t>=GL("Cell","Balance",,,OPTIONS!$J$12,,$B$5,$B$6,$B$7,,$D81)*$C81</t>
  </si>
  <si>
    <t>=GL("Cell","Balance",,,OPTIONS!$J$12,,$B$5,$B$6,$B$7,,$D82)*$C82</t>
  </si>
  <si>
    <t>=GL("Cell","Balance",,,OPTIONS!$J$12,,$B$5,$B$6,$B$7,,$D83)*$C83</t>
  </si>
  <si>
    <t>=GL("Cell","Balance",,,OPTIONS!$J$12,,$B$5,$B$6,$B$7,,$D84)*$C84</t>
  </si>
  <si>
    <t>=GL("Cell","Balance",,,OPTIONS!$J$12,,$B$5,$B$6,$B$7,,$D85)*$C85</t>
  </si>
  <si>
    <t>=GL("Cell","Balance",,,OPTIONS!$J$12,,$B$5,$B$6,$B$7,,$D86)*$C86</t>
  </si>
  <si>
    <t>=GL("Cell","Balance",,,OPTIONS!$J$12,,$B$5,$B$6,$B$7,,$D87)*$C87</t>
  </si>
  <si>
    <t>=GL("Cell","Balance",,,OPTIONS!$J$12,,$B$5,$B$6,$B$7,,$D88)*$C88</t>
  </si>
  <si>
    <t>=GL("Cell","Balance",,,OPTIONS!$J$12,,$B$5,$B$6,$B$7,,$D89)*$C89</t>
  </si>
  <si>
    <t>=GL("Cell","Balance",,,OPTIONS!$J$12,,$B$5,$B$6,$B$7,,$D90)*$C90</t>
  </si>
  <si>
    <t>=GL("Cell","Balance",,,OPTIONS!$J$12,,$B$5,$B$6,$B$7,,$D93)*$C93</t>
  </si>
  <si>
    <t>=GL("Cell","Balance",,,OPTIONS!$J$12,,$B$5,$B$6,$B$7,,$D94)*$C94</t>
  </si>
  <si>
    <t>=GL("Cell","Balance",,,OPTIONS!$J$12,,$B$5,$B$6,$B$7,,$D95)*$C95</t>
  </si>
  <si>
    <t>=GL("Cell","Balance",,,OPTIONS!$J$12,,$B$5,$B$6,$B$7,,$D96)*$C96</t>
  </si>
  <si>
    <t>=GL("Cell","Balance",,,OPTIONS!$J$12,,$B$5,$B$6,$B$7,,$D97)*$C97</t>
  </si>
  <si>
    <t>=GL("Cell","Balance",,,OPTIONS!$J$12,,$B$5,$B$6,$B$7,,$D98)*$C98</t>
  </si>
  <si>
    <t>=GL("Cell","Balance",,,OPTIONS!$J$12,,$B$5,$B$6,$B$7,,$D99)*$C99</t>
  </si>
  <si>
    <t>=GL("Cell","Balance",,,OPTIONS!$J$12,,$B$5,$B$6,$B$7,,$D100)*$C100</t>
  </si>
  <si>
    <t>=GL("Cell","Balance",,,OPTIONS!$J$12,,$B$5,$B$6,$B$7,,$D101)*$C101</t>
  </si>
  <si>
    <t>=GL("Cell","Balance",,,OPTIONS!$J$12,,$B$5,$B$6,$B$7,,$D104)*$C104</t>
  </si>
  <si>
    <t>=GL("Cell","Balance",,,OPTIONS!$J$12,,$B$5,$B$6,$B$7,,$D105)*$C105</t>
  </si>
  <si>
    <t>=GL("Cell","Balance",,,OPTIONS!$J$12,,$B$5,$B$6,$B$7,,$D106)*$C106</t>
  </si>
  <si>
    <t>=GL("Cell","Balance",,,OPTIONS!$J$12,,$B$5,$B$6,$B$7,,$D107)*$C107</t>
  </si>
  <si>
    <t>=GL("Cell","Balance",,,OPTIONS!$J$12,,$B$5,$B$6,$B$7,,$D108)*$C108</t>
  </si>
  <si>
    <t>=GL("Cell","Balance",,,OPTIONS!$J$12,,$B$5,$B$6,$B$7,,$D109)*$C109</t>
  </si>
  <si>
    <t>=GL("Cell","Balance",,,OPTIONS!$J$12,,$B$5,$B$6,$B$7,,$D110)*$C110</t>
  </si>
  <si>
    <t>=GL("Cell","Balance",,,OPTIONS!$J$12,,$B$5,$B$6,$B$7,,$D111)*$C111</t>
  </si>
  <si>
    <t>=GL("Cell","Balance",,,OPTIONS!$J$12,,$B$5,$B$6,$B$7,,$D112)*$C112</t>
  </si>
  <si>
    <t>=GL("Cell","Balance",,,OPTIONS!$J$12,,$B$5,$B$6,$B$7,,$D113)*$C113</t>
  </si>
  <si>
    <t>=GL("Cell","Balance",,,OPTIONS!$J$12,,$B$5,$B$6,$B$7,,$D114)*$C114</t>
  </si>
  <si>
    <t>=GL("Cell","Balance",,,OPTIONS!$J$12,,$B$5,$B$6,$B$7,,$D115)*$C115</t>
  </si>
  <si>
    <t>=GL("Cell","Balance",,,OPTIONS!$J$12,,$B$5,$B$6,$B$7,,$D116)*$C116</t>
  </si>
  <si>
    <t>=GL("Cell","Balance",,,OPTIONS!$J$12,,$B$5,$B$6,$B$7,,$D117)*$C117</t>
  </si>
  <si>
    <t>=GL("Cell","Balance",,,OPTIONS!$J$12,,$B$5,$B$6,$B$7,,$D118)*$C118</t>
  </si>
  <si>
    <t>=GL("Cell","Balance",,,OPTIONS!$J$12,,$B$5,$B$6,$B$7,,$D119)*$C119</t>
  </si>
  <si>
    <t>=GL("Cell","Balance",,,OPTIONS!$J$12,,$B$5,$B$6,$B$7,,$D120)*$C120</t>
  </si>
  <si>
    <t>=GL("Cell","Balance",,,OPTIONS!$J$12,,$B$5,$B$6,$B$7,,$D121)*$C121</t>
  </si>
  <si>
    <t>=GL("Cell","Balance",,,OPTIONS!$J$12,,$B$5,$B$6,$B$7,,$D122)*$C122</t>
  </si>
  <si>
    <t>=GL("Cell","Balance",,,OPTIONS!$J$12,,$B$5,$B$6,$B$7,,$D123)*$C123</t>
  </si>
  <si>
    <t>907</t>
  </si>
  <si>
    <t>9072</t>
  </si>
  <si>
    <t>20703</t>
  </si>
  <si>
    <t>=SUBTOTAL(9,J14:J16)</t>
  </si>
  <si>
    <t>=SUBTOTAL(9,J19:J22)</t>
  </si>
  <si>
    <t>=SUBTOTAL(9,J25:J29)</t>
  </si>
  <si>
    <t>=SUBTOTAL(9,J32:J34)</t>
  </si>
  <si>
    <t>=SUBTOTAL(9,J14:J36)</t>
  </si>
  <si>
    <t>=SUBTOTAL(9,J39:J43)</t>
  </si>
  <si>
    <t>=SUBTOTAL(9,J46:J51)</t>
  </si>
  <si>
    <t>=SUBTOTAL(9,J54:J60)</t>
  </si>
  <si>
    <t>=SUBTOTAL(9,J63:J86)</t>
  </si>
  <si>
    <t>=SUBTOTAL(9,J89:J97)</t>
  </si>
  <si>
    <t>=SUBTOTAL(9,J100:J119)</t>
  </si>
  <si>
    <t>=SUBTOTAL(9,J39:J120)</t>
  </si>
  <si>
    <t>=J37-J122</t>
  </si>
  <si>
    <t>=IF(AND(MONTH(C2)&gt;=7,MONTH(C2)&lt;=12),"6/30/"&amp;YEAR(C2),"6/30/"&amp;YEAR(C2)-1)</t>
  </si>
  <si>
    <t>=NP("datefilter",DATE(YEAR(J$23)-1,MONTH(J$23),1),DATE(YEAR(J$30),MONTH(J$30),DAY(J$30)))</t>
  </si>
  <si>
    <t>=NP("datefilter",DATE(YEAR(J$23)-2,MONTH(J$23),1),DATE(YEAR(J$30)-1,MONTH(J$30),DAY(J$30)))</t>
  </si>
  <si>
    <t>=NP("datefilter",DATE(YEAR(J$23)-3,MONTH(J$23),1),DATE(YEAR(J$30)-2,MONTH(J$30),DAY(J$30)))</t>
  </si>
  <si>
    <t>=FiscalPeriods!C4</t>
  </si>
  <si>
    <t>=IF(ISBLANK(E14),B13,IF(AND(F14=0,G14=0,H14=0,I14=0,J14=0),"Hide","Show"))</t>
  </si>
  <si>
    <t>=IF(ISBLANK(E15),B14,IF(AND(F15=0,G15=0,H15=0,I15=0,J15=0),"Hide","Show"))</t>
  </si>
  <si>
    <t>=IF(ISBLANK(E16),B15,IF(AND(F16=0,G16=0,H16=0,I16=0,J16=0),"Hide","Show"))</t>
  </si>
  <si>
    <t>=IF(ISBLANK(E17),B16,IF(AND(F17=0,G17=0,H17=0,I17=0,J17=0),"Hide","Show"))</t>
  </si>
  <si>
    <t>=IF(ISBLANK(E18),B17,IF(AND(F18=0,G18=0,H18=0,I18=0,J18=0),"Hide","Show"))</t>
  </si>
  <si>
    <t>=IF(ISBLANK(E19),B18,IF(AND(F19=0,G19=0,H19=0,I19=0,J19=0),"Hide","Show"))</t>
  </si>
  <si>
    <t>=IF(ISBLANK(E20),B19,IF(AND(F20=0,G20=0,H20=0,I20=0,J20=0),"Hide","Show"))</t>
  </si>
  <si>
    <t>=IF(ISBLANK(E21),B20,IF(AND(F21=0,G21=0,H21=0,I21=0,J21=0),"Hide","Show"))</t>
  </si>
  <si>
    <t>=IF(ISBLANK(E22),B21,IF(AND(F22=0,G22=0,H22=0,I22=0,J22=0),"Hide","Show"))</t>
  </si>
  <si>
    <t>=IF(ISBLANK(E23),B22,IF(AND(F23=0,G23=0,H23=0,I23=0,J23=0),"Hide","Show"))</t>
  </si>
  <si>
    <t>=IF(ISBLANK(E24),B23,IF(AND(F24=0,G24=0,H24=0,I24=0,J24=0),"Hide","Show"))</t>
  </si>
  <si>
    <t>=IF(ISBLANK(E25),B24,IF(AND(F25=0,G25=0,H25=0,I25=0,J25=0),"Hide","Show"))</t>
  </si>
  <si>
    <t>=IF(ISBLANK(E26),B25,IF(AND(F26=0,G26=0,H26=0,I26=0,J26=0),"Hide","Show"))</t>
  </si>
  <si>
    <t>=IF(ISBLANK(E27),B26,IF(AND(F27=0,G27=0,H27=0,I27=0,J27=0),"Hide","Show"))</t>
  </si>
  <si>
    <t>=IF(ISBLANK(E28),B27,IF(AND(F28=0,G28=0,H28=0,I28=0,J28=0),"Hide","Show"))</t>
  </si>
  <si>
    <t>=IF(ISBLANK(E29),B28,IF(AND(F29=0,G29=0,H29=0,I29=0,J29=0),"Hide","Show"))</t>
  </si>
  <si>
    <t>=IF(ISBLANK(E30),B29,IF(AND(F30=0,G30=0,H30=0,I30=0,J30=0),"Hide","Show"))</t>
  </si>
  <si>
    <t>=IF(ISBLANK(E31),B30,IF(AND(F31=0,G31=0,H31=0,I31=0,J31=0),"Hide","Show"))</t>
  </si>
  <si>
    <t>=IF(ISBLANK(E32),B31,IF(AND(F32=0,G32=0,H32=0,I32=0,J32=0),"Hide","Show"))</t>
  </si>
  <si>
    <t>=IF(ISBLANK(E33),B32,IF(AND(F33=0,G33=0,H33=0,I33=0,J33=0),"Hide","Show"))</t>
  </si>
  <si>
    <t>=IF(ISBLANK(E34),B33,IF(AND(F34=0,G34=0,H34=0,I34=0,J34=0),"Hide","Show"))</t>
  </si>
  <si>
    <t>=IF(ISBLANK(E35),B34,IF(AND(F35=0,G35=0,H35=0,I35=0,J35=0),"Hide","Show"))</t>
  </si>
  <si>
    <t>=IF(ISBLANK(E36),B35,IF(AND(F36=0,G36=0,H36=0,I36=0,J36=0),"Hide","Show"))</t>
  </si>
  <si>
    <t>=IF(ISBLANK(E37),B36,IF(AND(F37=0,G37=0,H37=0,I37=0,J37=0),"Hide","Show"))</t>
  </si>
  <si>
    <t>=IF(ISBLANK(E38),B37,IF(AND(F38=0,G38=0,H38=0,I38=0,J38=0),"Hide","Show"))</t>
  </si>
  <si>
    <t>=IF(ISBLANK(E39),B38,IF(AND(F39=0,G39=0,H39=0,I39=0,J39=0),"Hide","Show"))</t>
  </si>
  <si>
    <t>=IF(ISBLANK(E40),B39,IF(AND(F40=0,G40=0,H40=0,I40=0,J40=0),"Hide","Show"))</t>
  </si>
  <si>
    <t>=IF(ISBLANK(E41),B40,IF(AND(F41=0,G41=0,H41=0,I41=0,J41=0),"Hide","Show"))</t>
  </si>
  <si>
    <t>=IF(ISBLANK(E42),B41,IF(AND(F42=0,G42=0,H42=0,I42=0,J42=0),"Hide","Show"))</t>
  </si>
  <si>
    <t>=IF(ISBLANK(E43),B42,IF(AND(F43=0,G43=0,H43=0,I43=0,J43=0),"Hide","Show"))</t>
  </si>
  <si>
    <t>=IF(ISBLANK(E44),B43,IF(AND(F44=0,G44=0,H44=0,I44=0,J44=0),"Hide","Show"))</t>
  </si>
  <si>
    <t>=IF(ISBLANK(E45),B44,IF(AND(F45=0,G45=0,H45=0,I45=0,J45=0),"Hide","Show"))</t>
  </si>
  <si>
    <t>=IF(ISBLANK(E46),B45,IF(AND(F46=0,G46=0,H46=0,I46=0,J46=0),"Hide","Show"))</t>
  </si>
  <si>
    <t>=IF(ISBLANK(E47),B46,IF(AND(F47=0,G47=0,H47=0,I47=0,J47=0),"Hide","Show"))</t>
  </si>
  <si>
    <t>=IF(ISBLANK(E48),B47,IF(AND(F48=0,G48=0,H48=0,I48=0,J48=0),"Hide","Show"))</t>
  </si>
  <si>
    <t>=IF(ISBLANK(E49),B48,IF(AND(F49=0,G49=0,H49=0,I49=0,J49=0),"Hide","Show"))</t>
  </si>
  <si>
    <t>=IF(ISBLANK(E50),B49,IF(AND(F50=0,G50=0,H50=0,I50=0,J50=0),"Hide","Show"))</t>
  </si>
  <si>
    <t>=IF(ISBLANK(E51),B50,IF(AND(F51=0,G51=0,H51=0,I51=0,J51=0),"Hide","Show"))</t>
  </si>
  <si>
    <t>=IF(ISBLANK(E52),B51,IF(AND(F52=0,G52=0,H52=0,I52=0,J52=0),"Hide","Show"))</t>
  </si>
  <si>
    <t>=IF(ISBLANK(E53),B52,IF(AND(F53=0,G53=0,H53=0,I53=0,J53=0),"Hide","Show"))</t>
  </si>
  <si>
    <t>=IF(ISBLANK(E54),B53,IF(AND(F54=0,G54=0,H54=0,I54=0,J54=0),"Hide","Show"))</t>
  </si>
  <si>
    <t>=IF(ISBLANK(E55),B54,IF(AND(F55=0,G55=0,H55=0,I55=0,J55=0),"Hide","Show"))</t>
  </si>
  <si>
    <t>=IF(ISBLANK(E56),B55,IF(AND(F56=0,G56=0,H56=0,I56=0,J56=0),"Hide","Show"))</t>
  </si>
  <si>
    <t>=IF(ISBLANK(E57),B56,IF(AND(F57=0,G57=0,H57=0,I57=0,J57=0),"Hide","Show"))</t>
  </si>
  <si>
    <t>=IF(ISBLANK(E58),B57,IF(AND(F58=0,G58=0,H58=0,I58=0,J58=0),"Hide","Show"))</t>
  </si>
  <si>
    <t>=IF(ISBLANK(E59),B58,IF(AND(F59=0,G59=0,H59=0,I59=0,J59=0),"Hide","Show"))</t>
  </si>
  <si>
    <t>=IF(ISBLANK(E60),B59,IF(AND(F60=0,G60=0,H60=0,I60=0,J60=0),"Hide","Show"))</t>
  </si>
  <si>
    <t>=IF(ISBLANK(E61),B60,IF(AND(F61=0,G61=0,H61=0,I61=0,J61=0),"Hide","Show"))</t>
  </si>
  <si>
    <t>=IF(ISBLANK(E62),B61,IF(AND(F62=0,G62=0,H62=0,I62=0,J62=0),"Hide","Show"))</t>
  </si>
  <si>
    <t>=IF(ISBLANK(E63),B62,IF(AND(F63=0,G63=0,H63=0,I63=0,J63=0),"Hide","Show"))</t>
  </si>
  <si>
    <t>=IF(ISBLANK(E64),B63,IF(AND(F64=0,G64=0,H64=0,I64=0,J64=0),"Hide","Show"))</t>
  </si>
  <si>
    <t>=IF(ISBLANK(E65),B64,IF(AND(F65=0,G65=0,H65=0,I65=0,J65=0),"Hide","Show"))</t>
  </si>
  <si>
    <t>=IF(ISBLANK(E66),B65,IF(AND(F66=0,G66=0,H66=0,I66=0,J66=0),"Hide","Show"))</t>
  </si>
  <si>
    <t>=IF(ISBLANK(E67),B66,IF(AND(F67=0,G67=0,H67=0,I67=0,J67=0),"Hide","Show"))</t>
  </si>
  <si>
    <t>=IF(ISBLANK(E68),B67,IF(AND(F68=0,G68=0,H68=0,I68=0,J68=0),"Hide","Show"))</t>
  </si>
  <si>
    <t>=IF(ISBLANK(E69),B68,IF(AND(F69=0,G69=0,H69=0,I69=0,J69=0),"Hide","Show"))</t>
  </si>
  <si>
    <t>=IF(ISBLANK(E70),B69,IF(AND(F70=0,G70=0,H70=0,I70=0,J70=0),"Hide","Show"))</t>
  </si>
  <si>
    <t>=IF(ISBLANK(E71),B70,IF(AND(F71=0,G71=0,H71=0,I71=0,J71=0),"Hide","Show"))</t>
  </si>
  <si>
    <t>=IF(ISBLANK(E72),B71,IF(AND(F72=0,G72=0,H72=0,I72=0,J72=0),"Hide","Show"))</t>
  </si>
  <si>
    <t>=IF(ISBLANK(E73),B72,IF(AND(F73=0,G73=0,H73=0,I73=0,J73=0),"Hide","Show"))</t>
  </si>
  <si>
    <t>=IF(ISBLANK(E74),B73,IF(AND(F74=0,G74=0,H74=0,I74=0,J74=0),"Hide","Show"))</t>
  </si>
  <si>
    <t>=IF(ISBLANK(E75),B74,IF(AND(F75=0,G75=0,H75=0,I75=0,J75=0),"Hide","Show"))</t>
  </si>
  <si>
    <t>=IF(ISBLANK(E76),B75,IF(AND(F76=0,G76=0,H76=0,I76=0,J76=0),"Hide","Show"))</t>
  </si>
  <si>
    <t>=IF(ISBLANK(E77),B76,IF(AND(F77=0,G77=0,H77=0,I77=0,J77=0),"Hide","Show"))</t>
  </si>
  <si>
    <t>=IF(ISBLANK(E78),B77,IF(AND(F78=0,G78=0,H78=0,I78=0,J78=0),"Hide","Show"))</t>
  </si>
  <si>
    <t>=IF(ISBLANK(E79),B78,IF(AND(F79=0,G79=0,H79=0,I79=0,J79=0),"Hide","Show"))</t>
  </si>
  <si>
    <t>=IF(ISBLANK(E80),B79,IF(AND(F80=0,G80=0,H80=0,I80=0,J80=0),"Hide","Show"))</t>
  </si>
  <si>
    <t>=IF(ISBLANK(E81),B80,IF(AND(F81=0,G81=0,H81=0,I81=0,J81=0),"Hide","Show"))</t>
  </si>
  <si>
    <t>=IF(ISBLANK(E82),B81,IF(AND(F82=0,G82=0,H82=0,I82=0,J82=0),"Hide","Show"))</t>
  </si>
  <si>
    <t>=IF(ISBLANK(E83),B82,IF(AND(F83=0,G83=0,H83=0,I83=0,J83=0),"Hide","Show"))</t>
  </si>
  <si>
    <t>=IF(ISBLANK(E84),B83,IF(AND(F84=0,G84=0,H84=0,I84=0,J84=0),"Hide","Show"))</t>
  </si>
  <si>
    <t>=IF(ISBLANK(E85),B84,IF(AND(F85=0,G85=0,H85=0,I85=0,J85=0),"Hide","Show"))</t>
  </si>
  <si>
    <t>=IF(ISBLANK(E86),B85,IF(AND(F86=0,G86=0,H86=0,I86=0,J86=0),"Hide","Show"))</t>
  </si>
  <si>
    <t>=IF(ISBLANK(E87),B86,IF(AND(F87=0,G87=0,H87=0,I87=0,J87=0),"Hide","Show"))</t>
  </si>
  <si>
    <t>=IF(ISBLANK(E88),B87,IF(AND(F88=0,G88=0,H88=0,I88=0,J88=0),"Hide","Show"))</t>
  </si>
  <si>
    <t>=IF(ISBLANK(E89),B88,IF(AND(F89=0,G89=0,H89=0,I89=0,J89=0),"Hide","Show"))</t>
  </si>
  <si>
    <t>=IF(ISBLANK(E90),B89,IF(AND(F90=0,G90=0,H90=0,I90=0,J90=0),"Hide","Show"))</t>
  </si>
  <si>
    <t>=IF(ISBLANK(E91),B90,IF(AND(F91=0,G91=0,H91=0,I91=0,J91=0),"Hide","Show"))</t>
  </si>
  <si>
    <t>=IF(ISBLANK(E92),B91,IF(AND(F92=0,G92=0,H92=0,I92=0,J92=0),"Hide","Show"))</t>
  </si>
  <si>
    <t>=IF(ISBLANK(E93),B92,IF(AND(F93=0,G93=0,H93=0,I93=0,J93=0),"Hide","Show"))</t>
  </si>
  <si>
    <t>=IF(ISBLANK(E94),B93,IF(AND(F94=0,G94=0,H94=0,I94=0,J94=0),"Hide","Show"))</t>
  </si>
  <si>
    <t>=IF(ISBLANK(E95),B94,IF(AND(F95=0,G95=0,H95=0,I95=0,J95=0),"Hide","Show"))</t>
  </si>
  <si>
    <t>=IF(ISBLANK(E96),B95,IF(AND(F96=0,G96=0,H96=0,I96=0,J96=0),"Hide","Show"))</t>
  </si>
  <si>
    <t>=IF(ISBLANK(E97),B96,IF(AND(F97=0,G97=0,H97=0,I97=0,J97=0),"Hide","Show"))</t>
  </si>
  <si>
    <t>=IF(ISBLANK(E98),B97,IF(AND(F98=0,G98=0,H98=0,I98=0,J98=0),"Hide","Show"))</t>
  </si>
  <si>
    <t>=IF(ISBLANK(E99),B98,IF(AND(F99=0,G99=0,H99=0,I99=0,J99=0),"Hide","Show"))</t>
  </si>
  <si>
    <t>=IF(ISBLANK(E100),B99,IF(AND(F100=0,G100=0,H100=0,I100=0,J100=0),"Hide","Show"))</t>
  </si>
  <si>
    <t>=IF(ISBLANK(E101),B100,IF(AND(F101=0,G101=0,H101=0,I101=0,J101=0),"Hide","Show"))</t>
  </si>
  <si>
    <t>=IF(ISBLANK(E102),B101,IF(AND(F102=0,G102=0,H102=0,I102=0,J102=0),"Hide","Show"))</t>
  </si>
  <si>
    <t>=IF(ISBLANK(E103),B102,IF(AND(F103=0,G103=0,H103=0,I103=0,J103=0),"Hide","Show"))</t>
  </si>
  <si>
    <t>=IF(ISBLANK(E104),B103,IF(AND(F104=0,G104=0,H104=0,I104=0,J104=0),"Hide","Show"))</t>
  </si>
  <si>
    <t>=IF(ISBLANK(E105),B104,IF(AND(F105=0,G105=0,H105=0,I105=0,J105=0),"Hide","Show"))</t>
  </si>
  <si>
    <t>=IF(ISBLANK(E106),B105,IF(AND(F106=0,G106=0,H106=0,I106=0,J106=0),"Hide","Show"))</t>
  </si>
  <si>
    <t>=IF(ISBLANK(E107),B106,IF(AND(F107=0,G107=0,H107=0,I107=0,J107=0),"Hide","Show"))</t>
  </si>
  <si>
    <t>=IF(ISBLANK(E108),B107,IF(AND(F108=0,G108=0,H108=0,I108=0,J108=0),"Hide","Show"))</t>
  </si>
  <si>
    <t>=IF(ISBLANK(E109),B108,IF(AND(F109=0,G109=0,H109=0,I109=0,J109=0),"Hide","Show"))</t>
  </si>
  <si>
    <t>=IF(ISBLANK(E110),B109,IF(AND(F110=0,G110=0,H110=0,I110=0,J110=0),"Hide","Show"))</t>
  </si>
  <si>
    <t>=IF(ISBLANK(E111),B110,IF(AND(F111=0,G111=0,H111=0,I111=0,J111=0),"Hide","Show"))</t>
  </si>
  <si>
    <t>=IF(ISBLANK(E112),B111,IF(AND(F112=0,G112=0,H112=0,I112=0,J112=0),"Hide","Show"))</t>
  </si>
  <si>
    <t>=IF(ISBLANK(E113),B112,IF(AND(F113=0,G113=0,H113=0,I113=0,J113=0),"Hide","Show"))</t>
  </si>
  <si>
    <t>=IF(ISBLANK(E114),B113,IF(AND(F114=0,G114=0,H114=0,I114=0,J114=0),"Hide","Show"))</t>
  </si>
  <si>
    <t>=IF(ISBLANK(E115),B114,IF(AND(F115=0,G115=0,H115=0,I115=0,J115=0),"Hide","Show"))</t>
  </si>
  <si>
    <t>=IF(ISBLANK(E116),B115,IF(AND(F116=0,G116=0,H116=0,I116=0,J116=0),"Hide","Show"))</t>
  </si>
  <si>
    <t>=IF(ISBLANK(E117),B116,IF(AND(F117=0,G117=0,H117=0,I117=0,J117=0),"Hide","Show"))</t>
  </si>
  <si>
    <t>=IF(ISBLANK(E118),B117,IF(AND(F118=0,G118=0,H118=0,I118=0,J118=0),"Hide","Show"))</t>
  </si>
  <si>
    <t>=IF(ISBLANK(E119),B118,IF(AND(F119=0,G119=0,H119=0,I119=0,J119=0),"Hide","Show"))</t>
  </si>
  <si>
    <t>=IF(ISBLANK(E120),B119,IF(AND(F120=0,G120=0,H120=0,I120=0,J120=0),"Hide","Show"))</t>
  </si>
  <si>
    <t>=IF(ISBLANK(E121),B120,IF(AND(F121=0,G121=0,H121=0,I121=0,J121=0),"Hide","Show"))</t>
  </si>
  <si>
    <t>=IF(ISBLANK(E122),B121,IF(AND(F122=0,G122=0,H122=0,I122=0,J122=0),"Hide","Show"))</t>
  </si>
  <si>
    <t>=IF(ISBLANK(E123),B122,IF(AND(F123=0,G123=0,H123=0,I123=0,J123=0),"Hide","Show"))</t>
  </si>
  <si>
    <t>=IF(ISBLANK(E124),B123,IF(AND(F124=0,G124=0,H124=0,I124=0,J124=0),"Hide","Show"))</t>
  </si>
  <si>
    <t>=IF(ISBLANK(E125),B124,IF(AND(F125=0,G125=0,H125=0,I125=0,J125=0),"Hide","Show"))</t>
  </si>
  <si>
    <t>Last Year Actuals</t>
  </si>
  <si>
    <t>=NL("Sum","AAHistoryTransactions","Credit Amount","COURSE-Training Course",CourseNum,"GL Posting Date",LastYearActuals,"Link=","Account Index Master","Account Index","=Account Index","ACTNUMBR_5",$D14)-NL("Sum","AAHistoryTransactions","Debit Amount","COURSE-Training Course",CourseNum,"GL Posting Date",LastYearActuals,"Link=","Account Index Master","Account Index","=Account Index","ACTNUMBR_5",$D14)</t>
  </si>
  <si>
    <t>=NL("Sum","AAHistoryTransactions","Credit Amount","COURSE-Training Course",CourseNum,"GL Posting Date",LastYearActuals,"Link=","Account Index Master","Account Index","=Account Index","ACTNUMBR_5",$D15)-NL("Sum","AAHistoryTransactions","Debit Amount","COURSE-Training Course",CourseNum,"GL Posting Date",LastYearActuals,"Link=","Account Index Master","Account Index","=Account Index","ACTNUMBR_5",$D15)</t>
  </si>
  <si>
    <t>=NL("Sum","AAHistoryTransactions","Credit Amount","COURSE-Training Course",CourseNum,"GL Posting Date",LastYearActuals,"Link=","Account Index Master","Account Index","=Account Index","ACTNUMBR_5",$D16)-NL("Sum","AAHistoryTransactions","Debit Amount","COURSE-Training Course",CourseNum,"GL Posting Date",LastYearActuals,"Link=","Account Index Master","Account Index","=Account Index","ACTNUMBR_5",$D16)</t>
  </si>
  <si>
    <t>=NL("Sum","AAHistoryTransactions","Credit Amount","COURSE-Training Course",CourseNum,"GL Posting Date",LastYearActuals,"Link=","Account Index Master","Account Index","=Account Index","ACTNUMBR_5",$D19)-NL("Sum","AAHistoryTransactions","Debit Amount","COURSE-Training Course",CourseNum,"GL Posting Date",LastYearActuals,"Link=","Account Index Master","Account Index","=Account Index","ACTNUMBR_5",$D19)</t>
  </si>
  <si>
    <t>=NL("Sum","AAHistoryTransactions","Credit Amount","COURSE-Training Course",CourseNum,"GL Posting Date",LastYearActuals,"Link=","Account Index Master","Account Index","=Account Index","ACTNUMBR_5",$D20)-NL("Sum","AAHistoryTransactions","Debit Amount","COURSE-Training Course",CourseNum,"GL Posting Date",LastYearActuals,"Link=","Account Index Master","Account Index","=Account Index","ACTNUMBR_5",$D20)</t>
  </si>
  <si>
    <t>=NL("Sum","AAHistoryTransactions","Credit Amount","COURSE-Training Course",CourseNum,"GL Posting Date",LastYearActuals,"Link=","Account Index Master","Account Index","=Account Index","ACTNUMBR_5",$D21)-NL("Sum","AAHistoryTransactions","Debit Amount","COURSE-Training Course",CourseNum,"GL Posting Date",LastYearActuals,"Link=","Account Index Master","Account Index","=Account Index","ACTNUMBR_5",$D21)</t>
  </si>
  <si>
    <t>=NL("Sum","AAHistoryTransactions","Credit Amount","COURSE-Training Course",CourseNum,"GL Posting Date",LastYearActuals,"Link=","Account Index Master","Account Index","=Account Index","ACTNUMBR_5",$D22)-NL("Sum","AAHistoryTransactions","Debit Amount","COURSE-Training Course",CourseNum,"GL Posting Date",LastYearActuals,"Link=","Account Index Master","Account Index","=Account Index","ACTNUMBR_5",$D22)</t>
  </si>
  <si>
    <t>=NL("Sum","AAHistoryTransactions","Credit Amount","COURSE-Training Course",CourseNum,"GL Posting Date",LastYearActuals,"Link=","Account Index Master","Account Index","=Account Index","ACTNUMBR_5",$D25)-NL("Sum","AAHistoryTransactions","Debit Amount","COURSE-Training Course",CourseNum,"GL Posting Date",LastYearActuals,"Link=","Account Index Master","Account Index","=Account Index","ACTNUMBR_5",$D25)</t>
  </si>
  <si>
    <t>=NL("Sum","AAHistoryTransactions","Credit Amount","COURSE-Training Course",CourseNum,"GL Posting Date",LastYearActuals,"Link=","Account Index Master","Account Index","=Account Index","ACTNUMBR_5",$D26)-NL("Sum","AAHistoryTransactions","Debit Amount","COURSE-Training Course",CourseNum,"GL Posting Date",LastYearActuals,"Link=","Account Index Master","Account Index","=Account Index","ACTNUMBR_5",$D26)</t>
  </si>
  <si>
    <t>=NL("Sum","AAHistoryTransactions","Credit Amount","COURSE-Training Course",CourseNum,"GL Posting Date",LastYearActuals,"Link=","Account Index Master","Account Index","=Account Index","ACTNUMBR_5",$D27)-NL("Sum","AAHistoryTransactions","Debit Amount","COURSE-Training Course",CourseNum,"GL Posting Date",LastYearActuals,"Link=","Account Index Master","Account Index","=Account Index","ACTNUMBR_5",$D27)</t>
  </si>
  <si>
    <t>=NL("Sum","AAHistoryTransactions","Credit Amount","COURSE-Training Course",CourseNum,"GL Posting Date",LastYearActuals,"Link=","Account Index Master","Account Index","=Account Index","ACTNUMBR_5",$D28)-NL("Sum","AAHistoryTransactions","Debit Amount","COURSE-Training Course",CourseNum,"GL Posting Date",LastYearActuals,"Link=","Account Index Master","Account Index","=Account Index","ACTNUMBR_5",$D28)</t>
  </si>
  <si>
    <t>=NL("Sum","AAHistoryTransactions","Credit Amount","COURSE-Training Course",CourseNum,"GL Posting Date",LastYearActuals,"Link=","Account Index Master","Account Index","=Account Index","ACTNUMBR_5",$D29)-NL("Sum","AAHistoryTransactions","Debit Amount","COURSE-Training Course",CourseNum,"GL Posting Date",LastYearActuals,"Link=","Account Index Master","Account Index","=Account Index","ACTNUMBR_5",$D29)</t>
  </si>
  <si>
    <t>=NL("Sum","AAHistoryTransactions","Credit Amount","COURSE-Training Course",CourseNum,"GL Posting Date",LastYearActuals,"Link=","Account Index Master","Account Index","=Account Index","ACTNUMBR_5",$D32)-NL("Sum","AAHistoryTransactions","Debit Amount","COURSE-Training Course",CourseNum,"GL Posting Date",LastYearActuals,"Link=","Account Index Master","Account Index","=Account Index","ACTNUMBR_5",$D32)</t>
  </si>
  <si>
    <t>=NL("Sum","AAHistoryTransactions","Credit Amount","COURSE-Training Course",CourseNum,"GL Posting Date",LastYearActuals,"Link=","Account Index Master","Account Index","=Account Index","ACTNUMBR_5",$D33)-NL("Sum","AAHistoryTransactions","Debit Amount","COURSE-Training Course",CourseNum,"GL Posting Date",LastYearActuals,"Link=","Account Index Master","Account Index","=Account Index","ACTNUMBR_5",$D33)</t>
  </si>
  <si>
    <t>=NL("Sum","AAHistoryTransactions","Credit Amount","COURSE-Training Course",CourseNum,"GL Posting Date",LastYearActuals,"Link=","Account Index Master","Account Index","=Account Index","ACTNUMBR_5",$D34)-NL("Sum","AAHistoryTransactions","Debit Amount","COURSE-Training Course",CourseNum,"GL Posting Date",LastYearActuals,"Link=","Account Index Master","Account Index","=Account Index","ACTNUMBR_5",$D34)</t>
  </si>
  <si>
    <t>=-NL("Sum","AAHistoryTransactions","Credit Amount","COURSE-Training Course",CourseNum,"GL Posting Date",LastYearActuals,"Link=","Account Index Master","Account Index","=Account Index","ACTNUMBR_5",$D39)+NL("Sum","AAHistoryTransactions","Debit Amount","COURSE-Training Course",CourseNum,"GL Posting Date",LastYearActuals,"Link=","Account Index Master","Account Index","=Account Index","ACTNUMBR_5",$D39)</t>
  </si>
  <si>
    <t>=-NL("Sum","AAHistoryTransactions","Credit Amount","COURSE-Training Course",CourseNum,"GL Posting Date",LastYearActuals,"Link=","Account Index Master","Account Index","=Account Index","ACTNUMBR_5",$D40)+NL("Sum","AAHistoryTransactions","Debit Amount","COURSE-Training Course",CourseNum,"GL Posting Date",LastYearActuals,"Link=","Account Index Master","Account Index","=Account Index","ACTNUMBR_5",$D40)</t>
  </si>
  <si>
    <t>=-NL("Sum","AAHistoryTransactions","Credit Amount","COURSE-Training Course",CourseNum,"GL Posting Date",LastYearActuals,"Link=","Account Index Master","Account Index","=Account Index","ACTNUMBR_5",$D41)+NL("Sum","AAHistoryTransactions","Debit Amount","COURSE-Training Course",CourseNum,"GL Posting Date",LastYearActuals,"Link=","Account Index Master","Account Index","=Account Index","ACTNUMBR_5",$D41)</t>
  </si>
  <si>
    <t>=-NL("Sum","AAHistoryTransactions","Credit Amount","COURSE-Training Course",CourseNum,"GL Posting Date",LastYearActuals,"Link=","Account Index Master","Account Index","=Account Index","ACTNUMBR_5",$D42)+NL("Sum","AAHistoryTransactions","Debit Amount","COURSE-Training Course",CourseNum,"GL Posting Date",LastYearActuals,"Link=","Account Index Master","Account Index","=Account Index","ACTNUMBR_5",$D42)</t>
  </si>
  <si>
    <t>=-NL("Sum","AAHistoryTransactions","Credit Amount","COURSE-Training Course",CourseNum,"GL Posting Date",LastYearActuals,"Link=","Account Index Master","Account Index","=Account Index","ACTNUMBR_5",$D43)+NL("Sum","AAHistoryTransactions","Debit Amount","COURSE-Training Course",CourseNum,"GL Posting Date",LastYearActuals,"Link=","Account Index Master","Account Index","=Account Index","ACTNUMBR_5",$D43)</t>
  </si>
  <si>
    <t>=-NL("Sum","AAHistoryTransactions","Credit Amount","COURSE-Training Course",CourseNum,"GL Posting Date",LastYearActuals,"Link=","Account Index Master","Account Index","=Account Index","ACTNUMBR_5",$D46)+NL("Sum","AAHistoryTransactions","Debit Amount","COURSE-Training Course",CourseNum,"GL Posting Date",LastYearActuals,"Link=","Account Index Master","Account Index","=Account Index","ACTNUMBR_5",$D46)</t>
  </si>
  <si>
    <t>=-NL("Sum","AAHistoryTransactions","Credit Amount","COURSE-Training Course",CourseNum,"GL Posting Date",LastYearActuals,"Link=","Account Index Master","Account Index","=Account Index","ACTNUMBR_5",$D47)+NL("Sum","AAHistoryTransactions","Debit Amount","COURSE-Training Course",CourseNum,"GL Posting Date",LastYearActuals,"Link=","Account Index Master","Account Index","=Account Index","ACTNUMBR_5",$D47)</t>
  </si>
  <si>
    <t>=-NL("Sum","AAHistoryTransactions","Credit Amount","COURSE-Training Course",CourseNum,"GL Posting Date",LastYearActuals,"Link=","Account Index Master","Account Index","=Account Index","ACTNUMBR_5",$D48)+NL("Sum","AAHistoryTransactions","Debit Amount","COURSE-Training Course",CourseNum,"GL Posting Date",LastYearActuals,"Link=","Account Index Master","Account Index","=Account Index","ACTNUMBR_5",$D48)</t>
  </si>
  <si>
    <t>=-NL("Sum","AAHistoryTransactions","Credit Amount","COURSE-Training Course",CourseNum,"GL Posting Date",LastYearActuals,"Link=","Account Index Master","Account Index","=Account Index","ACTNUMBR_5",$D49)+NL("Sum","AAHistoryTransactions","Debit Amount","COURSE-Training Course",CourseNum,"GL Posting Date",LastYearActuals,"Link=","Account Index Master","Account Index","=Account Index","ACTNUMBR_5",$D49)</t>
  </si>
  <si>
    <t>=-NL("Sum","AAHistoryTransactions","Credit Amount","COURSE-Training Course",CourseNum,"GL Posting Date",LastYearActuals,"Link=","Account Index Master","Account Index","=Account Index","ACTNUMBR_5",$D50)+NL("Sum","AAHistoryTransactions","Debit Amount","COURSE-Training Course",CourseNum,"GL Posting Date",LastYearActuals,"Link=","Account Index Master","Account Index","=Account Index","ACTNUMBR_5",$D50)</t>
  </si>
  <si>
    <t>=-NL("Sum","AAHistoryTransactions","Credit Amount","COURSE-Training Course",CourseNum,"GL Posting Date",LastYearActuals,"Link=","Account Index Master","Account Index","=Account Index","ACTNUMBR_5",$D51)+NL("Sum","AAHistoryTransactions","Debit Amount","COURSE-Training Course",CourseNum,"GL Posting Date",LastYearActuals,"Link=","Account Index Master","Account Index","=Account Index","ACTNUMBR_5",$D51)</t>
  </si>
  <si>
    <t>=-NL("Sum","AAHistoryTransactions","Credit Amount","COURSE-Training Course",CourseNum,"GL Posting Date",LastYearActuals,"Link=","Account Index Master","Account Index","=Account Index","ACTNUMBR_5",$D54)+NL("Sum","AAHistoryTransactions","Debit Amount","COURSE-Training Course",CourseNum,"GL Posting Date",LastYearActuals,"Link=","Account Index Master","Account Index","=Account Index","ACTNUMBR_5",$D54)</t>
  </si>
  <si>
    <t>=-NL("Sum","AAHistoryTransactions","Credit Amount","COURSE-Training Course",CourseNum,"GL Posting Date",LastYearActuals,"Link=","Account Index Master","Account Index","=Account Index","ACTNUMBR_5",$D55)+NL("Sum","AAHistoryTransactions","Debit Amount","COURSE-Training Course",CourseNum,"GL Posting Date",LastYearActuals,"Link=","Account Index Master","Account Index","=Account Index","ACTNUMBR_5",$D55)</t>
  </si>
  <si>
    <t>=-NL("Sum","AAHistoryTransactions","Credit Amount","COURSE-Training Course",CourseNum,"GL Posting Date",LastYearActuals,"Link=","Account Index Master","Account Index","=Account Index","ACTNUMBR_5",$D56)+NL("Sum","AAHistoryTransactions","Debit Amount","COURSE-Training Course",CourseNum,"GL Posting Date",LastYearActuals,"Link=","Account Index Master","Account Index","=Account Index","ACTNUMBR_5",$D56)</t>
  </si>
  <si>
    <t>=-NL("Sum","AAHistoryTransactions","Credit Amount","COURSE-Training Course",CourseNum,"GL Posting Date",LastYearActuals,"Link=","Account Index Master","Account Index","=Account Index","ACTNUMBR_5",$D57)+NL("Sum","AAHistoryTransactions","Debit Amount","COURSE-Training Course",CourseNum,"GL Posting Date",LastYearActuals,"Link=","Account Index Master","Account Index","=Account Index","ACTNUMBR_5",$D57)</t>
  </si>
  <si>
    <t>=-NL("Sum","AAHistoryTransactions","Credit Amount","COURSE-Training Course",CourseNum,"GL Posting Date",LastYearActuals,"Link=","Account Index Master","Account Index","=Account Index","ACTNUMBR_5",$D58)+NL("Sum","AAHistoryTransactions","Debit Amount","COURSE-Training Course",CourseNum,"GL Posting Date",LastYearActuals,"Link=","Account Index Master","Account Index","=Account Index","ACTNUMBR_5",$D58)</t>
  </si>
  <si>
    <t>=-NL("Sum","AAHistoryTransactions","Credit Amount","COURSE-Training Course",CourseNum,"GL Posting Date",LastYearActuals,"Link=","Account Index Master","Account Index","=Account Index","ACTNUMBR_5",$D59)+NL("Sum","AAHistoryTransactions","Debit Amount","COURSE-Training Course",CourseNum,"GL Posting Date",LastYearActuals,"Link=","Account Index Master","Account Index","=Account Index","ACTNUMBR_5",$D59)</t>
  </si>
  <si>
    <t>=-NL("Sum","AAHistoryTransactions","Credit Amount","COURSE-Training Course",CourseNum,"GL Posting Date",LastYearActuals,"Link=","Account Index Master","Account Index","=Account Index","ACTNUMBR_5",$D60)+NL("Sum","AAHistoryTransactions","Debit Amount","COURSE-Training Course",CourseNum,"GL Posting Date",LastYearActuals,"Link=","Account Index Master","Account Index","=Account Index","ACTNUMBR_5",$D60)</t>
  </si>
  <si>
    <t>=-NL("Sum","AAHistoryTransactions","Credit Amount","COURSE-Training Course",CourseNum,"GL Posting Date",LastYearActuals,"Link=","Account Index Master","Account Index","=Account Index","ACTNUMBR_5",$D63)+NL("Sum","AAHistoryTransactions","Debit Amount","COURSE-Training Course",CourseNum,"GL Posting Date",LastYearActuals,"Link=","Account Index Master","Account Index","=Account Index","ACTNUMBR_5",$D63)</t>
  </si>
  <si>
    <t>=-NL("Sum","AAHistoryTransactions","Credit Amount","COURSE-Training Course",CourseNum,"GL Posting Date",LastYearActuals,"Link=","Account Index Master","Account Index","=Account Index","ACTNUMBR_5",$D64)+NL("Sum","AAHistoryTransactions","Debit Amount","COURSE-Training Course",CourseNum,"GL Posting Date",LastYearActuals,"Link=","Account Index Master","Account Index","=Account Index","ACTNUMBR_5",$D64)</t>
  </si>
  <si>
    <t>=-NL("Sum","AAHistoryTransactions","Credit Amount","COURSE-Training Course",CourseNum,"GL Posting Date",LastYearActuals,"Link=","Account Index Master","Account Index","=Account Index","ACTNUMBR_5",$D65)+NL("Sum","AAHistoryTransactions","Debit Amount","COURSE-Training Course",CourseNum,"GL Posting Date",LastYearActuals,"Link=","Account Index Master","Account Index","=Account Index","ACTNUMBR_5",$D65)</t>
  </si>
  <si>
    <t>=-NL("Sum","AAHistoryTransactions","Credit Amount","COURSE-Training Course",CourseNum,"GL Posting Date",LastYearActuals,"Link=","Account Index Master","Account Index","=Account Index","ACTNUMBR_5",$D66)+NL("Sum","AAHistoryTransactions","Debit Amount","COURSE-Training Course",CourseNum,"GL Posting Date",LastYearActuals,"Link=","Account Index Master","Account Index","=Account Index","ACTNUMBR_5",$D66)</t>
  </si>
  <si>
    <t>=-NL("Sum","AAHistoryTransactions","Credit Amount","COURSE-Training Course",CourseNum,"GL Posting Date",LastYearActuals,"Link=","Account Index Master","Account Index","=Account Index","ACTNUMBR_5",$D67)+NL("Sum","AAHistoryTransactions","Debit Amount","COURSE-Training Course",CourseNum,"GL Posting Date",LastYearActuals,"Link=","Account Index Master","Account Index","=Account Index","ACTNUMBR_5",$D67)</t>
  </si>
  <si>
    <t>=-NL("Sum","AAHistoryTransactions","Credit Amount","COURSE-Training Course",CourseNum,"GL Posting Date",LastYearActuals,"Link=","Account Index Master","Account Index","=Account Index","ACTNUMBR_5",$D68)+NL("Sum","AAHistoryTransactions","Debit Amount","COURSE-Training Course",CourseNum,"GL Posting Date",LastYearActuals,"Link=","Account Index Master","Account Index","=Account Index","ACTNUMBR_5",$D68)</t>
  </si>
  <si>
    <t>=-NL("Sum","AAHistoryTransactions","Credit Amount","COURSE-Training Course",CourseNum,"GL Posting Date",LastYearActuals,"Link=","Account Index Master","Account Index","=Account Index","ACTNUMBR_5",$D69)+NL("Sum","AAHistoryTransactions","Debit Amount","COURSE-Training Course",CourseNum,"GL Posting Date",LastYearActuals,"Link=","Account Index Master","Account Index","=Account Index","ACTNUMBR_5",$D69)</t>
  </si>
  <si>
    <t>=-NL("Sum","AAHistoryTransactions","Credit Amount","COURSE-Training Course",CourseNum,"GL Posting Date",LastYearActuals,"Link=","Account Index Master","Account Index","=Account Index","ACTNUMBR_5",$D70)+NL("Sum","AAHistoryTransactions","Debit Amount","COURSE-Training Course",CourseNum,"GL Posting Date",LastYearActuals,"Link=","Account Index Master","Account Index","=Account Index","ACTNUMBR_5",$D70)</t>
  </si>
  <si>
    <t>=-NL("Sum","AAHistoryTransactions","Credit Amount","COURSE-Training Course",CourseNum,"GL Posting Date",LastYearActuals,"Link=","Account Index Master","Account Index","=Account Index","ACTNUMBR_5",$D71)+NL("Sum","AAHistoryTransactions","Debit Amount","COURSE-Training Course",CourseNum,"GL Posting Date",LastYearActuals,"Link=","Account Index Master","Account Index","=Account Index","ACTNUMBR_5",$D71)</t>
  </si>
  <si>
    <t>=-NL("Sum","AAHistoryTransactions","Credit Amount","COURSE-Training Course",CourseNum,"GL Posting Date",LastYearActuals,"Link=","Account Index Master","Account Index","=Account Index","ACTNUMBR_5",$D72)+NL("Sum","AAHistoryTransactions","Debit Amount","COURSE-Training Course",CourseNum,"GL Posting Date",LastYearActuals,"Link=","Account Index Master","Account Index","=Account Index","ACTNUMBR_5",$D72)</t>
  </si>
  <si>
    <t>=-NL("Sum","AAHistoryTransactions","Credit Amount","COURSE-Training Course",CourseNum,"GL Posting Date",LastYearActuals,"Link=","Account Index Master","Account Index","=Account Index","ACTNUMBR_5",$D73)+NL("Sum","AAHistoryTransactions","Debit Amount","COURSE-Training Course",CourseNum,"GL Posting Date",LastYearActuals,"Link=","Account Index Master","Account Index","=Account Index","ACTNUMBR_5",$D73)</t>
  </si>
  <si>
    <t>=-NL("Sum","AAHistoryTransactions","Credit Amount","COURSE-Training Course",CourseNum,"GL Posting Date",LastYearActuals,"Link=","Account Index Master","Account Index","=Account Index","ACTNUMBR_5",$D74)+NL("Sum","AAHistoryTransactions","Debit Amount","COURSE-Training Course",CourseNum,"GL Posting Date",LastYearActuals,"Link=","Account Index Master","Account Index","=Account Index","ACTNUMBR_5",$D74)</t>
  </si>
  <si>
    <t>=-NL("Sum","AAHistoryTransactions","Credit Amount","COURSE-Training Course",CourseNum,"GL Posting Date",LastYearActuals,"Link=","Account Index Master","Account Index","=Account Index","ACTNUMBR_5",$D75)+NL("Sum","AAHistoryTransactions","Debit Amount","COURSE-Training Course",CourseNum,"GL Posting Date",LastYearActuals,"Link=","Account Index Master","Account Index","=Account Index","ACTNUMBR_5",$D75)</t>
  </si>
  <si>
    <t>=-NL("Sum","AAHistoryTransactions","Credit Amount","COURSE-Training Course",CourseNum,"GL Posting Date",LastYearActuals,"Link=","Account Index Master","Account Index","=Account Index","ACTNUMBR_5",$D76)+NL("Sum","AAHistoryTransactions","Debit Amount","COURSE-Training Course",CourseNum,"GL Posting Date",LastYearActuals,"Link=","Account Index Master","Account Index","=Account Index","ACTNUMBR_5",$D76)</t>
  </si>
  <si>
    <t>=-NL("Sum","AAHistoryTransactions","Credit Amount","COURSE-Training Course",CourseNum,"GL Posting Date",LastYearActuals,"Link=","Account Index Master","Account Index","=Account Index","ACTNUMBR_5",$D77)+NL("Sum","AAHistoryTransactions","Debit Amount","COURSE-Training Course",CourseNum,"GL Posting Date",LastYearActuals,"Link=","Account Index Master","Account Index","=Account Index","ACTNUMBR_5",$D77)</t>
  </si>
  <si>
    <t>=-NL("Sum","AAHistoryTransactions","Credit Amount","COURSE-Training Course",CourseNum,"GL Posting Date",LastYearActuals,"Link=","Account Index Master","Account Index","=Account Index","ACTNUMBR_5",$D78)+NL("Sum","AAHistoryTransactions","Debit Amount","COURSE-Training Course",CourseNum,"GL Posting Date",LastYearActuals,"Link=","Account Index Master","Account Index","=Account Index","ACTNUMBR_5",$D78)</t>
  </si>
  <si>
    <t>=-NL("Sum","AAHistoryTransactions","Credit Amount","COURSE-Training Course",CourseNum,"GL Posting Date",LastYearActuals,"Link=","Account Index Master","Account Index","=Account Index","ACTNUMBR_5",$D79)+NL("Sum","AAHistoryTransactions","Debit Amount","COURSE-Training Course",CourseNum,"GL Posting Date",LastYearActuals,"Link=","Account Index Master","Account Index","=Account Index","ACTNUMBR_5",$D79)</t>
  </si>
  <si>
    <t>=-NL("Sum","AAHistoryTransactions","Credit Amount","COURSE-Training Course",CourseNum,"GL Posting Date",LastYearActuals,"Link=","Account Index Master","Account Index","=Account Index","ACTNUMBR_5",$D80)+NL("Sum","AAHistoryTransactions","Debit Amount","COURSE-Training Course",CourseNum,"GL Posting Date",LastYearActuals,"Link=","Account Index Master","Account Index","=Account Index","ACTNUMBR_5",$D80)</t>
  </si>
  <si>
    <t>=-NL("Sum","AAHistoryTransactions","Credit Amount","COURSE-Training Course",CourseNum,"GL Posting Date",LastYearActuals,"Link=","Account Index Master","Account Index","=Account Index","ACTNUMBR_5",$D81)+NL("Sum","AAHistoryTransactions","Debit Amount","COURSE-Training Course",CourseNum,"GL Posting Date",LastYearActuals,"Link=","Account Index Master","Account Index","=Account Index","ACTNUMBR_5",$D81)</t>
  </si>
  <si>
    <t>=-NL("Sum","AAHistoryTransactions","Credit Amount","COURSE-Training Course",CourseNum,"GL Posting Date",LastYearActuals,"Link=","Account Index Master","Account Index","=Account Index","ACTNUMBR_5",$D82)+NL("Sum","AAHistoryTransactions","Debit Amount","COURSE-Training Course",CourseNum,"GL Posting Date",LastYearActuals,"Link=","Account Index Master","Account Index","=Account Index","ACTNUMBR_5",$D82)</t>
  </si>
  <si>
    <t>=-NL("Sum","AAHistoryTransactions","Credit Amount","COURSE-Training Course",CourseNum,"GL Posting Date",LastYearActuals,"Link=","Account Index Master","Account Index","=Account Index","ACTNUMBR_5",$D83)+NL("Sum","AAHistoryTransactions","Debit Amount","COURSE-Training Course",CourseNum,"GL Posting Date",LastYearActuals,"Link=","Account Index Master","Account Index","=Account Index","ACTNUMBR_5",$D83)</t>
  </si>
  <si>
    <t>=-NL("Sum","AAHistoryTransactions","Credit Amount","COURSE-Training Course",CourseNum,"GL Posting Date",LastYearActuals,"Link=","Account Index Master","Account Index","=Account Index","ACTNUMBR_5",$D84)+NL("Sum","AAHistoryTransactions","Debit Amount","COURSE-Training Course",CourseNum,"GL Posting Date",LastYearActuals,"Link=","Account Index Master","Account Index","=Account Index","ACTNUMBR_5",$D84)</t>
  </si>
  <si>
    <t>=-NL("Sum","AAHistoryTransactions","Credit Amount","COURSE-Training Course",CourseNum,"GL Posting Date",LastYearActuals,"Link=","Account Index Master","Account Index","=Account Index","ACTNUMBR_5",$D85)+NL("Sum","AAHistoryTransactions","Debit Amount","COURSE-Training Course",CourseNum,"GL Posting Date",LastYearActuals,"Link=","Account Index Master","Account Index","=Account Index","ACTNUMBR_5",$D85)</t>
  </si>
  <si>
    <t>=-NL("Sum","AAHistoryTransactions","Credit Amount","COURSE-Training Course",CourseNum,"GL Posting Date",LastYearActuals,"Link=","Account Index Master","Account Index","=Account Index","ACTNUMBR_5",$D86)+NL("Sum","AAHistoryTransactions","Debit Amount","COURSE-Training Course",CourseNum,"GL Posting Date",LastYearActuals,"Link=","Account Index Master","Account Index","=Account Index","ACTNUMBR_5",$D86)</t>
  </si>
  <si>
    <t>=-NL("Sum","AAHistoryTransactions","Credit Amount","COURSE-Training Course",CourseNum,"GL Posting Date",LastYearActuals,"Link=","Account Index Master","Account Index","=Account Index","ACTNUMBR_5",$D89)+NL("Sum","AAHistoryTransactions","Debit Amount","COURSE-Training Course",CourseNum,"GL Posting Date",LastYearActuals,"Link=","Account Index Master","Account Index","=Account Index","ACTNUMBR_5",$D89)</t>
  </si>
  <si>
    <t>=-NL("Sum","AAHistoryTransactions","Credit Amount","COURSE-Training Course",CourseNum,"GL Posting Date",LastYearActuals,"Link=","Account Index Master","Account Index","=Account Index","ACTNUMBR_5",$D90)+NL("Sum","AAHistoryTransactions","Debit Amount","COURSE-Training Course",CourseNum,"GL Posting Date",LastYearActuals,"Link=","Account Index Master","Account Index","=Account Index","ACTNUMBR_5",$D90)</t>
  </si>
  <si>
    <t>=-NL("Sum","AAHistoryTransactions","Credit Amount","COURSE-Training Course",CourseNum,"GL Posting Date",LastYearActuals,"Link=","Account Index Master","Account Index","=Account Index","ACTNUMBR_5",$D91)+NL("Sum","AAHistoryTransactions","Debit Amount","COURSE-Training Course",CourseNum,"GL Posting Date",LastYearActuals,"Link=","Account Index Master","Account Index","=Account Index","ACTNUMBR_5",$D91)</t>
  </si>
  <si>
    <t>=-NL("Sum","AAHistoryTransactions","Credit Amount","COURSE-Training Course",CourseNum,"GL Posting Date",LastYearActuals,"Link=","Account Index Master","Account Index","=Account Index","ACTNUMBR_5",$D92)+NL("Sum","AAHistoryTransactions","Debit Amount","COURSE-Training Course",CourseNum,"GL Posting Date",LastYearActuals,"Link=","Account Index Master","Account Index","=Account Index","ACTNUMBR_5",$D92)</t>
  </si>
  <si>
    <t>=-NL("Sum","AAHistoryTransactions","Credit Amount","COURSE-Training Course",CourseNum,"GL Posting Date",LastYearActuals,"Link=","Account Index Master","Account Index","=Account Index","ACTNUMBR_5",$D93)+NL("Sum","AAHistoryTransactions","Debit Amount","COURSE-Training Course",CourseNum,"GL Posting Date",LastYearActuals,"Link=","Account Index Master","Account Index","=Account Index","ACTNUMBR_5",$D93)</t>
  </si>
  <si>
    <t>=-NL("Sum","AAHistoryTransactions","Credit Amount","COURSE-Training Course",CourseNum,"GL Posting Date",LastYearActuals,"Link=","Account Index Master","Account Index","=Account Index","ACTNUMBR_5",$D94)+NL("Sum","AAHistoryTransactions","Debit Amount","COURSE-Training Course",CourseNum,"GL Posting Date",LastYearActuals,"Link=","Account Index Master","Account Index","=Account Index","ACTNUMBR_5",$D94)</t>
  </si>
  <si>
    <t>=-NL("Sum","AAHistoryTransactions","Credit Amount","COURSE-Training Course",CourseNum,"GL Posting Date",LastYearActuals,"Link=","Account Index Master","Account Index","=Account Index","ACTNUMBR_5",$D95)+NL("Sum","AAHistoryTransactions","Debit Amount","COURSE-Training Course",CourseNum,"GL Posting Date",LastYearActuals,"Link=","Account Index Master","Account Index","=Account Index","ACTNUMBR_5",$D95)</t>
  </si>
  <si>
    <t>=-NL("Sum","AAHistoryTransactions","Credit Amount","COURSE-Training Course",CourseNum,"GL Posting Date",LastYearActuals,"Link=","Account Index Master","Account Index","=Account Index","ACTNUMBR_5",$D96)+NL("Sum","AAHistoryTransactions","Debit Amount","COURSE-Training Course",CourseNum,"GL Posting Date",LastYearActuals,"Link=","Account Index Master","Account Index","=Account Index","ACTNUMBR_5",$D96)</t>
  </si>
  <si>
    <t>=-NL("Sum","AAHistoryTransactions","Credit Amount","COURSE-Training Course",CourseNum,"GL Posting Date",LastYearActuals,"Link=","Account Index Master","Account Index","=Account Index","ACTNUMBR_5",$D97)+NL("Sum","AAHistoryTransactions","Debit Amount","COURSE-Training Course",CourseNum,"GL Posting Date",LastYearActuals,"Link=","Account Index Master","Account Index","=Account Index","ACTNUMBR_5",$D97)</t>
  </si>
  <si>
    <t>=-NL("Sum","AAHistoryTransactions","Credit Amount","COURSE-Training Course",CourseNum,"GL Posting Date",LastYearActuals,"Link=","Account Index Master","Account Index","=Account Index","ACTNUMBR_5",$D100)+NL("Sum","AAHistoryTransactions","Debit Amount","COURSE-Training Course",CourseNum,"GL Posting Date",LastYearActuals,"Link=","Account Index Master","Account Index","=Account Index","ACTNUMBR_5",$D100)</t>
  </si>
  <si>
    <t>=-NL("Sum","AAHistoryTransactions","Credit Amount","COURSE-Training Course",CourseNum,"GL Posting Date",LastYearActuals,"Link=","Account Index Master","Account Index","=Account Index","ACTNUMBR_5",$D101)+NL("Sum","AAHistoryTransactions","Debit Amount","COURSE-Training Course",CourseNum,"GL Posting Date",LastYearActuals,"Link=","Account Index Master","Account Index","=Account Index","ACTNUMBR_5",$D101)</t>
  </si>
  <si>
    <t>=-NL("Sum","AAHistoryTransactions","Credit Amount","COURSE-Training Course",CourseNum,"GL Posting Date",LastYearActuals,"Link=","Account Index Master","Account Index","=Account Index","ACTNUMBR_5",$D102)+NL("Sum","AAHistoryTransactions","Debit Amount","COURSE-Training Course",CourseNum,"GL Posting Date",LastYearActuals,"Link=","Account Index Master","Account Index","=Account Index","ACTNUMBR_5",$D102)</t>
  </si>
  <si>
    <t>=-NL("Sum","AAHistoryTransactions","Credit Amount","COURSE-Training Course",CourseNum,"GL Posting Date",LastYearActuals,"Link=","Account Index Master","Account Index","=Account Index","ACTNUMBR_5",$D103)+NL("Sum","AAHistoryTransactions","Debit Amount","COURSE-Training Course",CourseNum,"GL Posting Date",LastYearActuals,"Link=","Account Index Master","Account Index","=Account Index","ACTNUMBR_5",$D103)</t>
  </si>
  <si>
    <t>=-NL("Sum","AAHistoryTransactions","Credit Amount","COURSE-Training Course",CourseNum,"GL Posting Date",LastYearActuals,"Link=","Account Index Master","Account Index","=Account Index","ACTNUMBR_5",$D104)+NL("Sum","AAHistoryTransactions","Debit Amount","COURSE-Training Course",CourseNum,"GL Posting Date",LastYearActuals,"Link=","Account Index Master","Account Index","=Account Index","ACTNUMBR_5",$D104)</t>
  </si>
  <si>
    <t>=-NL("Sum","AAHistoryTransactions","Credit Amount","COURSE-Training Course",CourseNum,"GL Posting Date",LastYearActuals,"Link=","Account Index Master","Account Index","=Account Index","ACTNUMBR_5",$D105)+NL("Sum","AAHistoryTransactions","Debit Amount","COURSE-Training Course",CourseNum,"GL Posting Date",LastYearActuals,"Link=","Account Index Master","Account Index","=Account Index","ACTNUMBR_5",$D105)</t>
  </si>
  <si>
    <t>=-NL("Sum","AAHistoryTransactions","Credit Amount","COURSE-Training Course",CourseNum,"GL Posting Date",LastYearActuals,"Link=","Account Index Master","Account Index","=Account Index","ACTNUMBR_5",$D106)+NL("Sum","AAHistoryTransactions","Debit Amount","COURSE-Training Course",CourseNum,"GL Posting Date",LastYearActuals,"Link=","Account Index Master","Account Index","=Account Index","ACTNUMBR_5",$D106)</t>
  </si>
  <si>
    <t>=-NL("Sum","AAHistoryTransactions","Credit Amount","COURSE-Training Course",CourseNum,"GL Posting Date",LastYearActuals,"Link=","Account Index Master","Account Index","=Account Index","ACTNUMBR_5",$D107)+NL("Sum","AAHistoryTransactions","Debit Amount","COURSE-Training Course",CourseNum,"GL Posting Date",LastYearActuals,"Link=","Account Index Master","Account Index","=Account Index","ACTNUMBR_5",$D107)</t>
  </si>
  <si>
    <t>=-NL("Sum","AAHistoryTransactions","Credit Amount","COURSE-Training Course",CourseNum,"GL Posting Date",LastYearActuals,"Link=","Account Index Master","Account Index","=Account Index","ACTNUMBR_5",$D108)+NL("Sum","AAHistoryTransactions","Debit Amount","COURSE-Training Course",CourseNum,"GL Posting Date",LastYearActuals,"Link=","Account Index Master","Account Index","=Account Index","ACTNUMBR_5",$D108)</t>
  </si>
  <si>
    <t>=-NL("Sum","AAHistoryTransactions","Credit Amount","COURSE-Training Course",CourseNum,"GL Posting Date",LastYearActuals,"Link=","Account Index Master","Account Index","=Account Index","ACTNUMBR_5",$D109)+NL("Sum","AAHistoryTransactions","Debit Amount","COURSE-Training Course",CourseNum,"GL Posting Date",LastYearActuals,"Link=","Account Index Master","Account Index","=Account Index","ACTNUMBR_5",$D109)</t>
  </si>
  <si>
    <t>=-NL("Sum","AAHistoryTransactions","Credit Amount","COURSE-Training Course",CourseNum,"GL Posting Date",LastYearActuals,"Link=","Account Index Master","Account Index","=Account Index","ACTNUMBR_5",$D110)+NL("Sum","AAHistoryTransactions","Debit Amount","COURSE-Training Course",CourseNum,"GL Posting Date",LastYearActuals,"Link=","Account Index Master","Account Index","=Account Index","ACTNUMBR_5",$D110)</t>
  </si>
  <si>
    <t>=-NL("Sum","AAHistoryTransactions","Credit Amount","COURSE-Training Course",CourseNum,"GL Posting Date",LastYearActuals,"Link=","Account Index Master","Account Index","=Account Index","ACTNUMBR_5",$D111)+NL("Sum","AAHistoryTransactions","Debit Amount","COURSE-Training Course",CourseNum,"GL Posting Date",LastYearActuals,"Link=","Account Index Master","Account Index","=Account Index","ACTNUMBR_5",$D111)</t>
  </si>
  <si>
    <t>=-NL("Sum","AAHistoryTransactions","Credit Amount","COURSE-Training Course",CourseNum,"GL Posting Date",LastYearActuals,"Link=","Account Index Master","Account Index","=Account Index","ACTNUMBR_5",$D112)+NL("Sum","AAHistoryTransactions","Debit Amount","COURSE-Training Course",CourseNum,"GL Posting Date",LastYearActuals,"Link=","Account Index Master","Account Index","=Account Index","ACTNUMBR_5",$D112)</t>
  </si>
  <si>
    <t>=-NL("Sum","AAHistoryTransactions","Credit Amount","COURSE-Training Course",CourseNum,"GL Posting Date",LastYearActuals,"Link=","Account Index Master","Account Index","=Account Index","ACTNUMBR_5",$D113)+NL("Sum","AAHistoryTransactions","Debit Amount","COURSE-Training Course",CourseNum,"GL Posting Date",LastYearActuals,"Link=","Account Index Master","Account Index","=Account Index","ACTNUMBR_5",$D113)</t>
  </si>
  <si>
    <t>=-NL("Sum","AAHistoryTransactions","Credit Amount","COURSE-Training Course",CourseNum,"GL Posting Date",LastYearActuals,"Link=","Account Index Master","Account Index","=Account Index","ACTNUMBR_5",$D114)+NL("Sum","AAHistoryTransactions","Debit Amount","COURSE-Training Course",CourseNum,"GL Posting Date",LastYearActuals,"Link=","Account Index Master","Account Index","=Account Index","ACTNUMBR_5",$D114)</t>
  </si>
  <si>
    <t>=-NL("Sum","AAHistoryTransactions","Credit Amount","COURSE-Training Course",CourseNum,"GL Posting Date",LastYearActuals,"Link=","Account Index Master","Account Index","=Account Index","ACTNUMBR_5",$D115)+NL("Sum","AAHistoryTransactions","Debit Amount","COURSE-Training Course",CourseNum,"GL Posting Date",LastYearActuals,"Link=","Account Index Master","Account Index","=Account Index","ACTNUMBR_5",$D115)</t>
  </si>
  <si>
    <t>=-NL("Sum","AAHistoryTransactions","Credit Amount","COURSE-Training Course",CourseNum,"GL Posting Date",LastYearActuals,"Link=","Account Index Master","Account Index","=Account Index","ACTNUMBR_5",$D116)+NL("Sum","AAHistoryTransactions","Debit Amount","COURSE-Training Course",CourseNum,"GL Posting Date",LastYearActuals,"Link=","Account Index Master","Account Index","=Account Index","ACTNUMBR_5",$D116)</t>
  </si>
  <si>
    <t>=-NL("Sum","AAHistoryTransactions","Credit Amount","COURSE-Training Course",CourseNum,"GL Posting Date",LastYearActuals,"Link=","Account Index Master","Account Index","=Account Index","ACTNUMBR_5",$D117)+NL("Sum","AAHistoryTransactions","Debit Amount","COURSE-Training Course",CourseNum,"GL Posting Date",LastYearActuals,"Link=","Account Index Master","Account Index","=Account Index","ACTNUMBR_5",$D117)</t>
  </si>
  <si>
    <t>=-NL("Sum","AAHistoryTransactions","Credit Amount","COURSE-Training Course",CourseNum,"GL Posting Date",LastYearActuals,"Link=","Account Index Master","Account Index","=Account Index","ACTNUMBR_5",$D118)+NL("Sum","AAHistoryTransactions","Debit Amount","COURSE-Training Course",CourseNum,"GL Posting Date",LastYearActuals,"Link=","Account Index Master","Account Index","=Account Index","ACTNUMBR_5",$D118)</t>
  </si>
  <si>
    <t>=-NL("Sum","AAHistoryTransactions","Credit Amount","COURSE-Training Course",CourseNum,"GL Posting Date",LastYearActuals,"Link=","Account Index Master","Account Index","=Account Index","ACTNUMBR_5",$D119)+NL("Sum","AAHistoryTransactions","Debit Amount","COURSE-Training Course",CourseNum,"GL Posting Date",LastYearActuals,"Link=","Account Index Master","Account Index","=Account Index","ACTNUMBR_5",$D119)</t>
  </si>
  <si>
    <t>=GL("Cell","Budget",,,,,,OPTIONS!$J$16,$B$5,,$D11,,,,,,OPTIONS!$C$3)*$C11</t>
  </si>
  <si>
    <t>=GL("Cell","Budget",,,,,,OPTIONS!$J$16,$B$5,,$D12,,,,,,OPTIONS!$C$3)*$C12</t>
  </si>
  <si>
    <t>=GL("Cell","Budget",,,,,,OPTIONS!$J$16,$B$5,,$D15,,,,,,OPTIONS!$C$3)*$C15</t>
  </si>
  <si>
    <t>=GL("Cell","Budget",,,,,,OPTIONS!$J$16,$B$5,,$D16,,,,,,OPTIONS!$C$3)*$C16</t>
  </si>
  <si>
    <t>=GL("Cell","Budget",,,,,,OPTIONS!$J$16,$B$5,,$D17,,,,,,OPTIONS!$C$3)*$C17</t>
  </si>
  <si>
    <t>=GL("Cell","Budget",,,,,,OPTIONS!$J$16,$B$5,,$D20,,,,,,OPTIONS!$C$3)*$C20</t>
  </si>
  <si>
    <t>=GL("Cell","Budget",,,,,,OPTIONS!$J$16,$B$5,,$D21,,,,,,OPTIONS!$C$3)*$C21</t>
  </si>
  <si>
    <t>=GL("Cell","Budget",,,,,,OPTIONS!$J$16,$B$5,,$D22,,,,,,OPTIONS!$C$3)*$C22</t>
  </si>
  <si>
    <t>=GL("Cell","Budget",,,,,,OPTIONS!$J$16,$B$5,,$D23,,,,,,OPTIONS!$C$3)*$C23</t>
  </si>
  <si>
    <t>=GL("Cell","Budget",,,,,,OPTIONS!$J$16,$B$5,,$D26,,,,,,OPTIONS!$C$3)*$C26</t>
  </si>
  <si>
    <t>=GL("Cell","Budget",,,,,,OPTIONS!$J$16,$B$5,,$D27,,,,,,OPTIONS!$C$3)*$C27</t>
  </si>
  <si>
    <t>=GL("Cell","Budget",,,,,,OPTIONS!$J$16,$B$5,,$D28,,,,,,OPTIONS!$C$3)*$C28</t>
  </si>
  <si>
    <t>=GL("Cell","Budget",,,,,,OPTIONS!$J$16,$B$5,,$D29,,,,,,OPTIONS!$C$3)*$C29</t>
  </si>
  <si>
    <t>=GL("Cell","Budget",,,,,,OPTIONS!$J$16,$B$5,,$D30,,,,,,OPTIONS!$C$3)*$C30</t>
  </si>
  <si>
    <t>=GL("Cell","Budget",,,,,,OPTIONS!$J$16,$B$5,,$D33,,,,,,OPTIONS!$C$3)*$C33</t>
  </si>
  <si>
    <t>=GL("Cell","Budget",,,,,,OPTIONS!$J$16,$B$5,,$D34,,,,,,OPTIONS!$C$3)*$C34</t>
  </si>
  <si>
    <t>=GL("Cell","Budget",,,,,,OPTIONS!$J$16,$B$5,,$D35,,,,,,OPTIONS!$C$3)*$C35</t>
  </si>
  <si>
    <t>=GL("Cell","Budget",,,,,,OPTIONS!$J$16,$B$5,,$D38,,,,,,OPTIONS!$C$3)*$C38</t>
  </si>
  <si>
    <t>=GL("Cell","Budget",,,,,,OPTIONS!$J$16,$B$5,,$D43,,,,,,OPTIONS!$C$3)*$C43</t>
  </si>
  <si>
    <t>=GL("Cell","Budget",,,,,,OPTIONS!$J$16,$B$5,,$D44,,,,,,OPTIONS!$C$3)*$C44</t>
  </si>
  <si>
    <t>=GL("Cell","Budget",,,,,,OPTIONS!$J$16,$B$5,,$D45,,,,,,OPTIONS!$C$3)*$C45</t>
  </si>
  <si>
    <t>=GL("Cell","Budget",,,,,,OPTIONS!$J$16,$B$5,,$D46,,,,,,OPTIONS!$C$3)*$C46</t>
  </si>
  <si>
    <t>=GL("Cell","Budget",,,,,,OPTIONS!$J$16,$B$5,,$D47,,,,,,OPTIONS!$C$3)*$C47</t>
  </si>
  <si>
    <t>=GL("Cell","Budget",,,,,,OPTIONS!$J$16,$B$5,,$D50,,,,,,OPTIONS!$C$3)*$C50</t>
  </si>
  <si>
    <t>=GL("Cell","Budget",,,,,,OPTIONS!$J$16,$B$5,,$D51,,,,,,OPTIONS!$C$3)*$C51</t>
  </si>
  <si>
    <t>=GL("Cell","Budget",,,,,,OPTIONS!$J$16,$B$5,,$D52,,,,,,OPTIONS!$C$3)*$C52</t>
  </si>
  <si>
    <t>=GL("Cell","Budget",,,,,,OPTIONS!$J$16,$B$5,,$D53,,,,,,OPTIONS!$C$3)*$C53</t>
  </si>
  <si>
    <t>=GL("Cell","Budget",,,,,,OPTIONS!$J$16,$B$5,,$D54,,,,,,OPTIONS!$C$3)*$C54</t>
  </si>
  <si>
    <t>=GL("Cell","Budget",,,,,,OPTIONS!$J$16,$B$5,,$D55,,,,,,OPTIONS!$C$3)*$C55</t>
  </si>
  <si>
    <t>=GL("Cell","Budget",,,,,,OPTIONS!$J$16,$B$5,,$D58,,,,,,OPTIONS!$C$3)*$C58</t>
  </si>
  <si>
    <t>=GL("Cell","Budget",,,,,,OPTIONS!$J$16,$B$5,,$D59,,,,,,OPTIONS!$C$3)*$C59</t>
  </si>
  <si>
    <t>=GL("Cell","Budget",,,,,,OPTIONS!$J$16,$B$5,,$D60,,,,,,OPTIONS!$C$3)*$C60</t>
  </si>
  <si>
    <t>=GL("Cell","Budget",,,,,,OPTIONS!$J$16,$B$5,,$D61,,,,,,OPTIONS!$C$3)*$C61</t>
  </si>
  <si>
    <t>=GL("Cell","Budget",,,,,,OPTIONS!$J$16,$B$5,,$D62,,,,,,OPTIONS!$C$3)*$C62</t>
  </si>
  <si>
    <t>=GL("Cell","Budget",,,,,,OPTIONS!$J$16,$B$5,,$D63,,,,,,OPTIONS!$C$3)*$C63</t>
  </si>
  <si>
    <t>=GL("Cell","Budget",,,,,,OPTIONS!$J$16,$B$5,,$D64,,,,,,OPTIONS!$C$3)*$C64</t>
  </si>
  <si>
    <t>=GL("Cell","Budget",,,,,,OPTIONS!$J$16,$B$5,,$D67,,,,,,OPTIONS!$C$3)*$C67</t>
  </si>
  <si>
    <t>=GL("Cell","Budget",,,,,,OPTIONS!$J$16,$B$5,,$D68,,,,,,OPTIONS!$C$3)*$C68</t>
  </si>
  <si>
    <t>=GL("Cell","Budget",,,,,,OPTIONS!$J$16,$B$5,,$D69,,,,,,OPTIONS!$C$3)*$C69</t>
  </si>
  <si>
    <t>=GL("Cell","Budget",,,,,,OPTIONS!$J$16,$B$5,,$D70,,,,,,OPTIONS!$C$3)*$C70</t>
  </si>
  <si>
    <t>=GL("Cell","Budget",,,,,,OPTIONS!$J$16,$B$5,,$D71,,,,,,OPTIONS!$C$3)*$C71</t>
  </si>
  <si>
    <t>=GL("Cell","Budget",,,,,,OPTIONS!$J$16,$B$5,,$D72,,,,,,OPTIONS!$C$3)*$C72</t>
  </si>
  <si>
    <t>=GL("Cell","Budget",,,,,,OPTIONS!$J$16,$B$5,,$D73,,,,,,OPTIONS!$C$3)*$C73</t>
  </si>
  <si>
    <t>=GL("Cell","Budget",,,,,,OPTIONS!$J$16,$B$5,,$D74,,,,,,OPTIONS!$C$3)*$C74</t>
  </si>
  <si>
    <t>=GL("Cell","Budget",,,,,,OPTIONS!$J$16,$B$5,,$D75,,,,,,OPTIONS!$C$3)*$C75</t>
  </si>
  <si>
    <t>=GL("Cell","Budget",,,,,,OPTIONS!$J$16,$B$5,,$D76,,,,,,OPTIONS!$C$3)*$C76</t>
  </si>
  <si>
    <t>=GL("Cell","Budget",,,,,,OPTIONS!$J$16,$B$5,,$D77,,,,,,OPTIONS!$C$3)*$C77</t>
  </si>
  <si>
    <t>=GL("Cell","Budget",,,,,,OPTIONS!$J$16,$B$5,,$D78,,,,,,OPTIONS!$C$3)*$C78</t>
  </si>
  <si>
    <t>=GL("Cell","Budget",,,,,,OPTIONS!$J$16,$B$5,,$D79,,,,,,OPTIONS!$C$3)*$C79</t>
  </si>
  <si>
    <t>=GL("Cell","Budget",,,,,,OPTIONS!$J$16,$B$5,,$D80,,,,,,OPTIONS!$C$3)*$C80</t>
  </si>
  <si>
    <t>=GL("Cell","Budget",,,,,,OPTIONS!$J$16,$B$5,,$D81,,,,,,OPTIONS!$C$3)*$C81</t>
  </si>
  <si>
    <t>=GL("Cell","Budget",,,,,,OPTIONS!$J$16,$B$5,,$D82,,,,,,OPTIONS!$C$3)*$C82</t>
  </si>
  <si>
    <t>=GL("Cell","Budget",,,,,,OPTIONS!$J$16,$B$5,,$D83,,,,,,OPTIONS!$C$3)*$C83</t>
  </si>
  <si>
    <t>=GL("Cell","Budget",,,,,,OPTIONS!$J$16,$B$5,,$D84,,,,,,OPTIONS!$C$3)*$C84</t>
  </si>
  <si>
    <t>=GL("Cell","Budget",,,,,,OPTIONS!$J$16,$B$5,,$D85,,,,,,OPTIONS!$C$3)*$C85</t>
  </si>
  <si>
    <t>=GL("Cell","Budget",,,,,,OPTIONS!$J$16,$B$5,,$D86,,,,,,OPTIONS!$C$3)*$C86</t>
  </si>
  <si>
    <t>=GL("Cell","Budget",,,,,,OPTIONS!$J$16,$B$5,,$D87,,,,,,OPTIONS!$C$3)*$C87</t>
  </si>
  <si>
    <t>=GL("Cell","Budget",,,,,,OPTIONS!$J$16,$B$5,,$D88,,,,,,OPTIONS!$C$3)*$C88</t>
  </si>
  <si>
    <t>=GL("Cell","Budget",,,,,,OPTIONS!$J$16,$B$5,,$D89,,,,,,OPTIONS!$C$3)*$C89</t>
  </si>
  <si>
    <t>=GL("Cell","Budget",,,,,,OPTIONS!$J$16,$B$5,,$D90,,,,,,OPTIONS!$C$3)*$C90</t>
  </si>
  <si>
    <t>=GL("Cell","Budget",,,,,,OPTIONS!$J$16,$B$5,,$D93,,,,,,OPTIONS!$C$3)*$C93</t>
  </si>
  <si>
    <t>=GL("Cell","Budget",,,,,,OPTIONS!$J$16,$B$5,,$D94,,,,,,OPTIONS!$C$3)*$C94</t>
  </si>
  <si>
    <t>=GL("Cell","Budget",,,,,,OPTIONS!$J$16,$B$5,,$D95,,,,,,OPTIONS!$C$3)*$C95</t>
  </si>
  <si>
    <t>=GL("Cell","Budget",,,,,,OPTIONS!$J$16,$B$5,,$D96,,,,,,OPTIONS!$C$3)*$C96</t>
  </si>
  <si>
    <t>=GL("Cell","Budget",,,,,,OPTIONS!$J$16,$B$5,,$D97,,,,,,OPTIONS!$C$3)*$C97</t>
  </si>
  <si>
    <t>=GL("Cell","Budget",,,,,,OPTIONS!$J$16,$B$5,,$D98,,,,,,OPTIONS!$C$3)*$C98</t>
  </si>
  <si>
    <t>=GL("Cell","Budget",,,,,,OPTIONS!$J$16,$B$5,,$D99,,,,,,OPTIONS!$C$3)*$C99</t>
  </si>
  <si>
    <t>=GL("Cell","Budget",,,,,,OPTIONS!$J$16,$B$5,,$D100,,,,,,OPTIONS!$C$3)*$C100</t>
  </si>
  <si>
    <t>=GL("Cell","Budget",,,,,,OPTIONS!$J$16,$B$5,,$D101,,,,,,OPTIONS!$C$3)*$C101</t>
  </si>
  <si>
    <t>=GL("Cell","Budget",,,,,,OPTIONS!$J$16,$B$5,,$D104,,,,,,OPTIONS!$C$3)*$C104</t>
  </si>
  <si>
    <t>=GL("Cell","Budget",,,,,,OPTIONS!$J$16,$B$5,,$D105,,,,,,OPTIONS!$C$3)*$C105</t>
  </si>
  <si>
    <t>=GL("Cell","Budget",,,,,,OPTIONS!$J$16,$B$5,,$D106,,,,,,OPTIONS!$C$3)*$C106</t>
  </si>
  <si>
    <t>=GL("Cell","Budget",,,,,,OPTIONS!$J$16,$B$5,,$D107,,,,,,OPTIONS!$C$3)*$C107</t>
  </si>
  <si>
    <t>=GL("Cell","Budget",,,,,,OPTIONS!$J$16,$B$5,,$D108,,,,,,OPTIONS!$C$3)*$C108</t>
  </si>
  <si>
    <t>=GL("Cell","Budget",,,,,,OPTIONS!$J$16,$B$5,,$D109,,,,,,OPTIONS!$C$3)*$C109</t>
  </si>
  <si>
    <t>=GL("Cell","Budget",,,,,,OPTIONS!$J$16,$B$5,,$D110,,,,,,OPTIONS!$C$3)*$C110</t>
  </si>
  <si>
    <t>=GL("Cell","Budget",,,,,,OPTIONS!$J$16,$B$5,,$D111,,,,,,OPTIONS!$C$3)*$C111</t>
  </si>
  <si>
    <t>=GL("Cell","Budget",,,,,,OPTIONS!$J$16,$B$5,,$D112,,,,,,OPTIONS!$C$3)*$C112</t>
  </si>
  <si>
    <t>=GL("Cell","Budget",,,,,,OPTIONS!$J$16,$B$5,,$D113,,,,,,OPTIONS!$C$3)*$C113</t>
  </si>
  <si>
    <t>=GL("Cell","Budget",,,,,,OPTIONS!$J$16,$B$5,,$D114,,,,,,OPTIONS!$C$3)*$C114</t>
  </si>
  <si>
    <t>=GL("Cell","Budget",,,,,,OPTIONS!$J$16,$B$5,,$D115,,,,,,OPTIONS!$C$3)*$C115</t>
  </si>
  <si>
    <t>=GL("Cell","Budget",,,,,,OPTIONS!$J$16,$B$5,,$D116,,,,,,OPTIONS!$C$3)*$C116</t>
  </si>
  <si>
    <t>=GL("Cell","Budget",,,,,,OPTIONS!$J$16,$B$5,,$D117,,,,,,OPTIONS!$C$3)*$C117</t>
  </si>
  <si>
    <t>=GL("Cell","Budget",,,,,,OPTIONS!$J$16,$B$5,,$D118,,,,,,OPTIONS!$C$3)*$C118</t>
  </si>
  <si>
    <t>=GL("Cell","Budget",,,,,,OPTIONS!$J$16,$B$5,,$D119,,,,,,OPTIONS!$C$3)*$C119</t>
  </si>
  <si>
    <t>=GL("Cell","Budget",,,,,,OPTIONS!$J$16,$B$5,,$D120,,,,,,OPTIONS!$C$3)*$C120</t>
  </si>
  <si>
    <t>=GL("Cell","Budget",,,,,,OPTIONS!$J$16,$B$5,,$D121,,,,,,OPTIONS!$C$3)*$C121</t>
  </si>
  <si>
    <t>=GL("Cell","Budget",,,,,,OPTIONS!$J$16,$B$5,,$D122,,,,,,OPTIONS!$C$3)*$C122</t>
  </si>
  <si>
    <t>=GL("Cell","Budget",,,,,,OPTIONS!$J$16,$B$5,,$D123,,,,,,OPTIONS!$C$3)*$C123</t>
  </si>
  <si>
    <t>=GL("Cell","Budget",,,,,$B$5,$B$6,$B$7,,$D11,,,,,,OPTIONS!$C$3)*$C11</t>
  </si>
  <si>
    <t>=GL("Cell","Budget",,,,,$B$5,$B$6,$B$7,,$D12,,,,,,OPTIONS!$C$3)*$C12</t>
  </si>
  <si>
    <t>=GL("Cell","Budget",,,,,$B$5,$B$6,$B$7,,$D15,,,,,,OPTIONS!$C$3)*$C15</t>
  </si>
  <si>
    <t>=GL("Cell","Budget",,,,,$B$5,$B$6,$B$7,,$D16,,,,,,OPTIONS!$C$3)*$C16</t>
  </si>
  <si>
    <t>=GL("Cell","Budget",,,,,$B$5,$B$6,$B$7,,$D17,,,,,,OPTIONS!$C$3)*$C17</t>
  </si>
  <si>
    <t>=GL("Cell","Budget",,,,,$B$5,$B$6,$B$7,,$D20,,,,,,OPTIONS!$C$3)*$C20</t>
  </si>
  <si>
    <t>=GL("Cell","Budget",,,,,$B$5,$B$6,$B$7,,$D21,,,,,,OPTIONS!$C$3)*$C21</t>
  </si>
  <si>
    <t>=GL("Cell","Budget",,,,,$B$5,$B$6,$B$7,,$D22,,,,,,OPTIONS!$C$3)*$C22</t>
  </si>
  <si>
    <t>=GL("Cell","Budget",,,,,$B$5,$B$6,$B$7,,$D23,,,,,,OPTIONS!$C$3)*$C23</t>
  </si>
  <si>
    <t>=GL("Cell","Budget",,,,,$B$5,$B$6,$B$7,,$D26,,,,,,OPTIONS!$C$3)*$C26</t>
  </si>
  <si>
    <t>=GL("Cell","Budget",,,,,$B$5,$B$6,$B$7,,$D27,,,,,,OPTIONS!$C$3)*$C27</t>
  </si>
  <si>
    <t>=GL("Cell","Budget",,,,,$B$5,$B$6,$B$7,,$D28,,,,,,OPTIONS!$C$3)*$C28</t>
  </si>
  <si>
    <t>=GL("Cell","Budget",,,,,$B$5,$B$6,$B$7,,$D29,,,,,,OPTIONS!$C$3)*$C29</t>
  </si>
  <si>
    <t>=GL("Cell","Budget",,,,,$B$5,$B$6,$B$7,,$D30,,,,,,OPTIONS!$C$3)*$C30</t>
  </si>
  <si>
    <t>=GL("Cell","Budget",,,,,$B$5,$B$6,$B$7,,$D33,,,,,,OPTIONS!$C$3)*$C33</t>
  </si>
  <si>
    <t>=GL("Cell","Budget",,,,,$B$5,$B$6,$B$7,,$D34,,,,,,OPTIONS!$C$3)*$C34</t>
  </si>
  <si>
    <t>=GL("Cell","Budget",,,,,$B$5,$B$6,$B$7,,$D35,,,,,,OPTIONS!$C$3)*$C35</t>
  </si>
  <si>
    <t>=GL("Cell","Budget",,,,,$B$5,$B$6,$B$7,,$D38,,,,,,OPTIONS!$C$3)*$C38</t>
  </si>
  <si>
    <t>=GL("Cell","Budget",,,,,$B$5,$B$6,$B$7,,$D43,,,,,,OPTIONS!$C$3)*$C43</t>
  </si>
  <si>
    <t>=GL("Cell","Budget",,,,,$B$5,$B$6,$B$7,,$D44,,,,,,OPTIONS!$C$3)*$C44</t>
  </si>
  <si>
    <t>=GL("Cell","Budget",,,,,$B$5,$B$6,$B$7,,$D45,,,,,,OPTIONS!$C$3)*$C45</t>
  </si>
  <si>
    <t>=GL("Cell","Budget",,,,,$B$5,$B$6,$B$7,,$D46,,,,,,OPTIONS!$C$3)*$C46</t>
  </si>
  <si>
    <t>=GL("Cell","Budget",,,,,$B$5,$B$6,$B$7,,$D47,,,,,,OPTIONS!$C$3)*$C47</t>
  </si>
  <si>
    <t>=GL("Cell","Budget",,,,,$B$5,$B$6,$B$7,,$D50,,,,,,OPTIONS!$C$3)*$C50</t>
  </si>
  <si>
    <t>=GL("Cell","Budget",,,,,$B$5,$B$6,$B$7,,$D51,,,,,,OPTIONS!$C$3)*$C51</t>
  </si>
  <si>
    <t>=GL("Cell","Budget",,,,,$B$5,$B$6,$B$7,,$D52,,,,,,OPTIONS!$C$3)*$C52</t>
  </si>
  <si>
    <t>=GL("Cell","Budget",,,,,$B$5,$B$6,$B$7,,$D53,,,,,,OPTIONS!$C$3)*$C53</t>
  </si>
  <si>
    <t>=GL("Cell","Budget",,,,,$B$5,$B$6,$B$7,,$D54,,,,,,OPTIONS!$C$3)*$C54</t>
  </si>
  <si>
    <t>=GL("Cell","Budget",,,,,$B$5,$B$6,$B$7,,$D55,,,,,,OPTIONS!$C$3)*$C55</t>
  </si>
  <si>
    <t>=GL("Cell","Budget",,,,,$B$5,$B$6,$B$7,,$D56,,,,,,OPTIONS!$C$3)*$C56</t>
  </si>
  <si>
    <t>=GL("Cell","Budget",,,,,$B$5,$B$6,$B$7,,$D57,,,,,,OPTIONS!$C$3)*$C57</t>
  </si>
  <si>
    <t>=GL("Cell","Budget",,,,,$B$5,$B$6,$B$7,,$D58,,,,,,OPTIONS!$C$3)*$C58</t>
  </si>
  <si>
    <t>=GL("Cell","Budget",,,,,$B$5,$B$6,$B$7,,$D59,,,,,,OPTIONS!$C$3)*$C59</t>
  </si>
  <si>
    <t>=GL("Cell","Budget",,,,,$B$5,$B$6,$B$7,,$D60,,,,,,OPTIONS!$C$3)*$C60</t>
  </si>
  <si>
    <t>=GL("Cell","Budget",,,,,$B$5,$B$6,$B$7,,$D61,,,,,,OPTIONS!$C$3)*$C61</t>
  </si>
  <si>
    <t>=GL("Cell","Budget",,,,,$B$5,$B$6,$B$7,,$D62,,,,,,OPTIONS!$C$3)*$C62</t>
  </si>
  <si>
    <t>=GL("Cell","Budget",,,,,$B$5,$B$6,$B$7,,$D63,,,,,,OPTIONS!$C$3)*$C63</t>
  </si>
  <si>
    <t>=GL("Cell","Budget",,,,,$B$5,$B$6,$B$7,,$D64,,,,,,OPTIONS!$C$3)*$C64</t>
  </si>
  <si>
    <t>=GL("Cell","Budget",,,,,$B$5,$B$6,$B$7,,$D67,,,,,,OPTIONS!$C$3)*$C67</t>
  </si>
  <si>
    <t>=GL("Cell","Budget",,,,,$B$5,$B$6,$B$7,,$D68,,,,,,OPTIONS!$C$3)*$C68</t>
  </si>
  <si>
    <t>=GL("Cell","Budget",,,,,$B$5,$B$6,$B$7,,$D69,,,,,,OPTIONS!$C$3)*$C69</t>
  </si>
  <si>
    <t>=GL("Cell","Budget",,,,,$B$5,$B$6,$B$7,,$D70,,,,,,OPTIONS!$C$3)*$C70</t>
  </si>
  <si>
    <t>=GL("Cell","Budget",,,,,$B$5,$B$6,$B$7,,$D71,,,,,,OPTIONS!$C$3)*$C71</t>
  </si>
  <si>
    <t>=GL("Cell","Budget",,,,,$B$5,$B$6,$B$7,,$D72,,,,,,OPTIONS!$C$3)*$C72</t>
  </si>
  <si>
    <t>=GL("Cell","Budget",,,,,$B$5,$B$6,$B$7,,$D73,,,,,,OPTIONS!$C$3)*$C73</t>
  </si>
  <si>
    <t>=GL("Cell","Budget",,,,,$B$5,$B$6,$B$7,,$D74,,,,,,OPTIONS!$C$3)*$C74</t>
  </si>
  <si>
    <t>=GL("Cell","Budget",,,,,$B$5,$B$6,$B$7,,$D75,,,,,,OPTIONS!$C$3)*$C75</t>
  </si>
  <si>
    <t>=GL("Cell","Budget",,,,,$B$5,$B$6,$B$7,,$D76,,,,,,OPTIONS!$C$3)*$C76</t>
  </si>
  <si>
    <t>=GL("Cell","Budget",,,,,$B$5,$B$6,$B$7,,$D77,,,,,,OPTIONS!$C$3)*$C77</t>
  </si>
  <si>
    <t>=GL("Cell","Budget",,,,,$B$5,$B$6,$B$7,,$D78,,,,,,OPTIONS!$C$3)*$C78</t>
  </si>
  <si>
    <t>=GL("Cell","Budget",,,,,$B$5,$B$6,$B$7,,$D79,,,,,,OPTIONS!$C$3)*$C79</t>
  </si>
  <si>
    <t>=GL("Cell","Budget",,,,,$B$5,$B$6,$B$7,,$D80,,,,,,OPTIONS!$C$3)*$C80</t>
  </si>
  <si>
    <t>=GL("Cell","Budget",,,,,$B$5,$B$6,$B$7,,$D81,,,,,,OPTIONS!$C$3)*$C81</t>
  </si>
  <si>
    <t>=GL("Cell","Budget",,,,,$B$5,$B$6,$B$7,,$D82,,,,,,OPTIONS!$C$3)*$C82</t>
  </si>
  <si>
    <t>=GL("Cell","Budget",,,,,$B$5,$B$6,$B$7,,$D83,,,,,,OPTIONS!$C$3)*$C83</t>
  </si>
  <si>
    <t>=GL("Cell","Budget",,,,,$B$5,$B$6,$B$7,,$D84,,,,,,OPTIONS!$C$3)*$C84</t>
  </si>
  <si>
    <t>=GL("Cell","Budget",,,,,$B$5,$B$6,$B$7,,$D85,,,,,,OPTIONS!$C$3)*$C85</t>
  </si>
  <si>
    <t>=GL("Cell","Budget",,,,,$B$5,$B$6,$B$7,,$D86,,,,,,OPTIONS!$C$3)*$C86</t>
  </si>
  <si>
    <t>=GL("Cell","Budget",,,,,$B$5,$B$6,$B$7,,$D87,,,,,,OPTIONS!$C$3)*$C87</t>
  </si>
  <si>
    <t>=GL("Cell","Budget",,,,,$B$5,$B$6,$B$7,,$D88,,,,,,OPTIONS!$C$3)*$C88</t>
  </si>
  <si>
    <t>=GL("Cell","Budget",,,,,$B$5,$B$6,$B$7,,$D89,,,,,,OPTIONS!$C$3)*$C89</t>
  </si>
  <si>
    <t>=GL("Cell","Budget",,,,,$B$5,$B$6,$B$7,,$D90,,,,,,OPTIONS!$C$3)*$C90</t>
  </si>
  <si>
    <t>=GL("Cell","Budget",,,,,$B$5,$B$6,$B$7,,$D93,,,,,,OPTIONS!$C$3)*$C93</t>
  </si>
  <si>
    <t>=GL("Cell","Budget",,,,,$B$5,$B$6,$B$7,,$D94,,,,,,OPTIONS!$C$3)*$C94</t>
  </si>
  <si>
    <t>=GL("Cell","Budget",,,,,$B$5,$B$6,$B$7,,$D95,,,,,,OPTIONS!$C$3)*$C95</t>
  </si>
  <si>
    <t>=GL("Cell","Budget",,,,,$B$5,$B$6,$B$7,,$D96,,,,,,OPTIONS!$C$3)*$C96</t>
  </si>
  <si>
    <t>=GL("Cell","Budget",,,,,$B$5,$B$6,$B$7,,$D97,,,,,,OPTIONS!$C$3)*$C97</t>
  </si>
  <si>
    <t>=GL("Cell","Budget",,,,,$B$5,$B$6,$B$7,,$D98,,,,,,OPTIONS!$C$3)*$C98</t>
  </si>
  <si>
    <t>=GL("Cell","Budget",,,,,$B$5,$B$6,$B$7,,$D99,,,,,,OPTIONS!$C$3)*$C99</t>
  </si>
  <si>
    <t>=GL("Cell","Budget",,,,,$B$5,$B$6,$B$7,,$D100,,,,,,OPTIONS!$C$3)*$C100</t>
  </si>
  <si>
    <t>=GL("Cell","Budget",,,,,$B$5,$B$6,$B$7,,$D101,,,,,,OPTIONS!$C$3)*$C101</t>
  </si>
  <si>
    <t>=GL("Cell","Budget",,,,,$B$5,$B$6,$B$7,,$D104,,,,,,OPTIONS!$C$3)*$C104</t>
  </si>
  <si>
    <t>=GL("Cell","Budget",,,,,$B$5,$B$6,$B$7,,$D105,,,,,,OPTIONS!$C$3)*$C105</t>
  </si>
  <si>
    <t>=GL("Cell","Budget",,,,,$B$5,$B$6,$B$7,,$D106,,,,,,OPTIONS!$C$3)*$C106</t>
  </si>
  <si>
    <t>=GL("Cell","Budget",,,,,$B$5,$B$6,$B$7,,$D107,,,,,,OPTIONS!$C$3)*$C107</t>
  </si>
  <si>
    <t>=GL("Cell","Budget",,,,,$B$5,$B$6,$B$7,,$D108,,,,,,OPTIONS!$C$3)*$C108</t>
  </si>
  <si>
    <t>=GL("Cell","Budget",,,,,$B$5,$B$6,$B$7,,$D109,,,,,,OPTIONS!$C$3)*$C109</t>
  </si>
  <si>
    <t>=GL("Cell","Budget",,,,,$B$5,$B$6,$B$7,,$D110,,,,,,OPTIONS!$C$3)*$C110</t>
  </si>
  <si>
    <t>=GL("Cell","Budget",,,,,$B$5,$B$6,$B$7,,$D111,,,,,,OPTIONS!$C$3)*$C111</t>
  </si>
  <si>
    <t>=GL("Cell","Budget",,,,,$B$5,$B$6,$B$7,,$D112,,,,,,OPTIONS!$C$3)*$C112</t>
  </si>
  <si>
    <t>=GL("Cell","Budget",,,,,$B$5,$B$6,$B$7,,$D113,,,,,,OPTIONS!$C$3)*$C113</t>
  </si>
  <si>
    <t>=GL("Cell","Budget",,,,,$B$5,$B$6,$B$7,,$D114,,,,,,OPTIONS!$C$3)*$C114</t>
  </si>
  <si>
    <t>=GL("Cell","Budget",,,,,$B$5,$B$6,$B$7,,$D115,,,,,,OPTIONS!$C$3)*$C115</t>
  </si>
  <si>
    <t>=GL("Cell","Budget",,,,,$B$5,$B$6,$B$7,,$D116,,,,,,OPTIONS!$C$3)*$C116</t>
  </si>
  <si>
    <t>=GL("Cell","Budget",,,,,$B$5,$B$6,$B$7,,$D117,,,,,,OPTIONS!$C$3)*$C117</t>
  </si>
  <si>
    <t>=GL("Cell","Budget",,,,,$B$5,$B$6,$B$7,,$D118,,,,,,OPTIONS!$C$3)*$C118</t>
  </si>
  <si>
    <t>=GL("Cell","Budget",,,,,$B$5,$B$6,$B$7,,$D119,,,,,,OPTIONS!$C$3)*$C119</t>
  </si>
  <si>
    <t>=GL("Cell","Budget",,,,,$B$5,$B$6,$B$7,,$D120,,,,,,OPTIONS!$C$3)*$C120</t>
  </si>
  <si>
    <t>=GL("Cell","Budget",,,,,$B$5,$B$6,$B$7,,$D121,,,,,,OPTIONS!$C$3)*$C121</t>
  </si>
  <si>
    <t>=GL("Cell","Budget",,,,,$B$5,$B$6,$B$7,,$D122,,,,,,OPTIONS!$C$3)*$C122</t>
  </si>
  <si>
    <t>=GL("Cell","Budget",,,,,$B$5,$B$6,$B$7,,$D123,,,,,,OPTIONS!$C$3)*$C123</t>
  </si>
  <si>
    <t>Net Operations</t>
  </si>
  <si>
    <t>FYE Actual</t>
  </si>
  <si>
    <t>="INITIAL 21-22"</t>
  </si>
  <si>
    <t>="2122 SECTIONS"</t>
  </si>
  <si>
    <t>Auto+Hide+Values+Formulas=Sheet19,Sheet20+FormulasOnly</t>
  </si>
  <si>
    <t>Auto+Hide+Values+Formulas=Sheet13,Sheet14+FormulasOnly</t>
  </si>
  <si>
    <t>Auto+Hide+Values+Formulas=Sheet15,Sheet16+FormulasOnly</t>
  </si>
  <si>
    <t>Auto+Hide+Values+Formulas=Sheet17,Sheet18+FormulasOnly</t>
  </si>
  <si>
    <t>Auto+Hide+Hidesheet+Values+Formulas=Sheet21,Sheet22+FormulasOnly</t>
  </si>
  <si>
    <t>Auto+Hide+Values+Hidesheet+Formulas=Sheet23,Sheet24+FormulasOnly</t>
  </si>
  <si>
    <t>Auto+Hide+Values+Formulas=Sheet1,Sheet13,Sheet14</t>
  </si>
  <si>
    <t>Auto+Hide+Values+Formulas=Sheet1,Sheet13,Sheet14+FormulasOnly</t>
  </si>
  <si>
    <t>Auto+Hide+Values+Formulas=Sheet2,Sheet15,Sheet16</t>
  </si>
  <si>
    <t>Auto+Hide+Values+Formulas=Sheet2,Sheet15,Sheet16+FormulasOnly</t>
  </si>
  <si>
    <t>Auto+Hide+Values+Formulas=Sheet3,Sheet17,Sheet18</t>
  </si>
  <si>
    <t>Auto+Hide+Values+Formulas=Sheet3,Sheet17,Sheet18+FormulasOnly</t>
  </si>
  <si>
    <t>Auto+Hide+Values+Formulas=Sheet4,Sheet19,Sheet20</t>
  </si>
  <si>
    <t>Auto+Hide+Values+Formulas=Sheet4,Sheet19,Sheet20+FormulasOnly</t>
  </si>
  <si>
    <t>Auto+Hide+Hidesheet+Values+Formulas=Sheet5,Sheet21,Sheet22</t>
  </si>
  <si>
    <t>Auto+Hide+Hidesheet+Values+Formulas=Sheet5,Sheet21,Sheet22+FormulasOnly</t>
  </si>
  <si>
    <t>Auto+Hide+Values+Hidesheet+Formulas=Sheet6,Sheet23,Sheet24</t>
  </si>
  <si>
    <t>Auto+Hide+Values+Hidesheet+Formulas=Sheet6,Sheet23,Sheet24+FormulasOnly</t>
  </si>
  <si>
    <t>44712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</si>
</sst>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C0C0C0"/>
      <name val="Calibri"/>
      <family val="2"/>
      <scheme val="minor"/>
    </font>
    <font>
      <sz val="11"/>
      <color indexed="9"/>
      <name val="Calibri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F9C35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888B8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/>
  </cellStyleXfs>
  <cellXfs count="87">
    <xf numFmtId="0" fontId="0" fillId="0" borderId="0" xfId="0" applyFont="1" applyFill="1" applyBorder="1"/>
    <xf numFmtId="14" fontId="0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0" borderId="2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6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164" fontId="8" fillId="0" borderId="1" xfId="0" applyNumberFormat="1" applyFont="1" applyFill="1" applyBorder="1"/>
    <xf numFmtId="0" fontId="6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10" fillId="2" borderId="0" xfId="0" applyFont="1" applyFill="1" applyBorder="1"/>
    <xf numFmtId="0" fontId="3" fillId="4" borderId="0" xfId="0" applyFont="1" applyFill="1" applyBorder="1"/>
    <xf numFmtId="0" fontId="0" fillId="4" borderId="0" xfId="0" applyFont="1" applyFill="1" applyBorder="1"/>
    <xf numFmtId="0" fontId="11" fillId="2" borderId="0" xfId="0" applyFont="1" applyFill="1" applyBorder="1"/>
    <xf numFmtId="0" fontId="8" fillId="0" borderId="3" xfId="0" applyFont="1" applyFill="1" applyBorder="1" applyAlignment="1">
      <alignment horizontal="center"/>
    </xf>
    <xf numFmtId="14" fontId="0" fillId="0" borderId="0" xfId="0" applyNumberFormat="1" applyFont="1" applyFill="1" applyBorder="1"/>
    <xf numFmtId="164" fontId="8" fillId="0" borderId="1" xfId="1" applyNumberFormat="1" applyFont="1" applyFill="1" applyBorder="1"/>
    <xf numFmtId="164" fontId="8" fillId="0" borderId="4" xfId="1" applyNumberFormat="1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12" fillId="6" borderId="0" xfId="0" applyFont="1" applyFill="1" applyBorder="1" applyAlignment="1">
      <alignment horizontal="centerContinuous"/>
    </xf>
    <xf numFmtId="14" fontId="12" fillId="5" borderId="0" xfId="0" applyNumberFormat="1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left"/>
    </xf>
    <xf numFmtId="164" fontId="8" fillId="0" borderId="5" xfId="0" applyNumberFormat="1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0" fillId="6" borderId="0" xfId="0" applyFont="1" applyFill="1" applyBorder="1"/>
    <xf numFmtId="0" fontId="0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left"/>
    </xf>
    <xf numFmtId="0" fontId="0" fillId="0" borderId="0" xfId="0" quotePrefix="1" applyNumberFormat="1" applyFont="1" applyFill="1" applyBorder="1" applyAlignment="1">
      <alignment horizontal="left"/>
    </xf>
    <xf numFmtId="14" fontId="6" fillId="0" borderId="0" xfId="0" applyNumberFormat="1" applyFont="1" applyFill="1" applyBorder="1"/>
    <xf numFmtId="0" fontId="0" fillId="0" borderId="2" xfId="0" applyFont="1" applyFill="1" applyBorder="1"/>
    <xf numFmtId="0" fontId="0" fillId="0" borderId="0" xfId="0" quotePrefix="1" applyFont="1" applyFill="1" applyBorder="1" applyAlignment="1">
      <alignment horizontal="left"/>
    </xf>
    <xf numFmtId="164" fontId="8" fillId="0" borderId="0" xfId="1" applyNumberFormat="1" applyFont="1" applyFill="1" applyBorder="1"/>
    <xf numFmtId="0" fontId="7" fillId="2" borderId="0" xfId="0" quotePrefix="1" applyFont="1" applyFill="1" applyBorder="1"/>
    <xf numFmtId="0" fontId="12" fillId="6" borderId="0" xfId="0" applyFont="1" applyFill="1" applyAlignment="1">
      <alignment horizontal="centerContinuous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7" fillId="0" borderId="0" xfId="0" quotePrefix="1" applyFont="1" applyAlignment="1">
      <alignment horizontal="center"/>
    </xf>
    <xf numFmtId="0" fontId="6" fillId="2" borderId="0" xfId="0" applyFont="1" applyFill="1"/>
    <xf numFmtId="0" fontId="6" fillId="0" borderId="0" xfId="0" applyFont="1"/>
    <xf numFmtId="0" fontId="5" fillId="0" borderId="0" xfId="0" applyFont="1" applyAlignment="1">
      <alignment vertical="center" wrapText="1"/>
    </xf>
    <xf numFmtId="164" fontId="6" fillId="0" borderId="0" xfId="1" applyNumberFormat="1" applyFont="1"/>
    <xf numFmtId="0" fontId="8" fillId="2" borderId="0" xfId="0" applyFont="1" applyFill="1"/>
    <xf numFmtId="0" fontId="8" fillId="0" borderId="0" xfId="0" applyFont="1"/>
    <xf numFmtId="0" fontId="9" fillId="0" borderId="0" xfId="0" applyFont="1" applyAlignment="1">
      <alignment vertical="center" wrapText="1"/>
    </xf>
    <xf numFmtId="164" fontId="8" fillId="0" borderId="1" xfId="0" applyNumberFormat="1" applyFont="1" applyBorder="1"/>
    <xf numFmtId="164" fontId="8" fillId="0" borderId="1" xfId="1" applyNumberFormat="1" applyFont="1" applyBorder="1"/>
    <xf numFmtId="164" fontId="8" fillId="0" borderId="4" xfId="1" applyNumberFormat="1" applyFont="1" applyBorder="1"/>
    <xf numFmtId="164" fontId="8" fillId="0" borderId="5" xfId="0" applyNumberFormat="1" applyFont="1" applyBorder="1"/>
    <xf numFmtId="0" fontId="0" fillId="0" borderId="0" xfId="0" quotePrefix="1" applyFont="1" applyFill="1" applyBorder="1"/>
    <xf numFmtId="10" fontId="18" fillId="0" borderId="0" xfId="0" applyNumberFormat="1" applyFont="1" applyAlignment="1">
      <alignment horizontal="center"/>
    </xf>
    <xf numFmtId="10" fontId="19" fillId="0" borderId="3" xfId="0" applyNumberFormat="1" applyFont="1" applyBorder="1" applyAlignment="1">
      <alignment horizontal="center"/>
    </xf>
    <xf numFmtId="10" fontId="6" fillId="0" borderId="0" xfId="0" applyNumberFormat="1" applyFont="1"/>
    <xf numFmtId="10" fontId="6" fillId="0" borderId="4" xfId="0" applyNumberFormat="1" applyFont="1" applyBorder="1"/>
    <xf numFmtId="10" fontId="8" fillId="0" borderId="5" xfId="0" applyNumberFormat="1" applyFont="1" applyBorder="1"/>
    <xf numFmtId="10" fontId="8" fillId="0" borderId="1" xfId="0" applyNumberFormat="1" applyFont="1" applyBorder="1"/>
    <xf numFmtId="10" fontId="8" fillId="0" borderId="4" xfId="0" applyNumberFormat="1" applyFont="1" applyBorder="1"/>
    <xf numFmtId="0" fontId="0" fillId="3" borderId="0" xfId="0" applyFill="1"/>
    <xf numFmtId="0" fontId="12" fillId="5" borderId="0" xfId="0" applyFont="1" applyFill="1" applyAlignment="1">
      <alignment horizontal="centerContinuous"/>
    </xf>
    <xf numFmtId="0" fontId="0" fillId="6" borderId="0" xfId="0" applyFill="1"/>
    <xf numFmtId="0" fontId="2" fillId="0" borderId="0" xfId="0" applyFont="1"/>
    <xf numFmtId="0" fontId="7" fillId="0" borderId="0" xfId="0" applyFont="1" applyFill="1" applyBorder="1"/>
    <xf numFmtId="0" fontId="6" fillId="0" borderId="0" xfId="0" applyFont="1" applyFill="1"/>
    <xf numFmtId="0" fontId="11" fillId="2" borderId="0" xfId="0" applyFont="1" applyFill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0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88B8D"/>
      <color rgb="FF3F9C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107315</xdr:colOff>
      <xdr:row>7</xdr:row>
      <xdr:rowOff>72389</xdr:rowOff>
    </xdr:from>
    <xdr:to>
      <xdr:col>4</xdr:col>
      <xdr:colOff>2508038</xdr:colOff>
      <xdr:row>10</xdr:row>
      <xdr:rowOff>186266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67D59D-1E88-47F7-97ED-85BF9EBB29DC}"/>
            </a:ext>
          </a:extLst>
        </xdr:cNvPr>
        <xdr:cNvSpPr txBox="1"/>
      </xdr:nvSpPr>
      <xdr:spPr>
        <a:xfrm>
          <a:off x="107315" y="1046056"/>
          <a:ext cx="6388523" cy="698077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IMPORTANT</a:t>
          </a:r>
        </a:p>
        <a:p>
          <a:r>
            <a:rPr lang="en-US" sz="1100"/>
            <a:t>- Changes</a:t>
          </a:r>
          <a:r>
            <a:rPr lang="en-US" sz="1100" baseline="0"/>
            <a:t> to the 'OPTIONS' section above and 'CALCULATIONS' section to the right should not be required.</a:t>
          </a:r>
        </a:p>
        <a:p>
          <a:endParaRPr lang="en-US" sz="1100" baseline="0"/>
        </a:p>
      </xdr:txBody>
    </xdr:sp>
    <xdr:clientData/>
  </xdr:twoCellAnchor>
  <xdr:twoCellAnchor>
    <xdr:from>
      <xdr:col>0</xdr:col>
      <xdr:colOff>84668</xdr:colOff>
      <xdr:row>14</xdr:row>
      <xdr:rowOff>118534</xdr:rowOff>
    </xdr:from>
    <xdr:to>
      <xdr:col>4</xdr:col>
      <xdr:colOff>905934</xdr:colOff>
      <xdr:row>18</xdr:row>
      <xdr:rowOff>41488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AFCFBC-9B04-4D82-892B-6EB789E5DC1D}"/>
            </a:ext>
          </a:extLst>
        </xdr:cNvPr>
        <xdr:cNvSpPr txBox="1"/>
      </xdr:nvSpPr>
      <xdr:spPr>
        <a:xfrm>
          <a:off x="84668" y="2455334"/>
          <a:ext cx="4809066" cy="701887"/>
        </a:xfrm>
        <a:prstGeom prst="rect">
          <a:avLst/>
        </a:prstGeom>
        <a:solidFill>
          <a:srgbClr val="3F9C35"/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/>
            <a:t>USER</a:t>
          </a:r>
          <a:r>
            <a:rPr lang="en-US" sz="1100" b="1" baseline="0"/>
            <a:t> ENTRY</a:t>
          </a:r>
          <a:endParaRPr lang="en-US" sz="1100" b="1"/>
        </a:p>
        <a:p>
          <a:r>
            <a:rPr lang="en-US" sz="1100"/>
            <a:t>- Modify the values to the right of 'PROG' to</a:t>
          </a:r>
          <a:r>
            <a:rPr lang="en-US" sz="1100" baseline="0"/>
            <a:t> include/exclude program numbers </a:t>
          </a:r>
        </a:p>
        <a:p>
          <a:r>
            <a:rPr lang="en-US" sz="1100" baseline="0"/>
            <a:t>(e.g. chart of accounts segment #3)</a:t>
          </a:r>
        </a:p>
        <a:p>
          <a:endParaRPr lang="en-US" sz="1100" baseline="0"/>
        </a:p>
      </xdr:txBody>
    </xdr:sp>
    <xdr:clientData/>
  </xdr:twoCellAnchor>
  <xdr:twoCellAnchor>
    <xdr:from>
      <xdr:col>4</xdr:col>
      <xdr:colOff>1248410</xdr:colOff>
      <xdr:row>16</xdr:row>
      <xdr:rowOff>12276</xdr:rowOff>
    </xdr:from>
    <xdr:to>
      <xdr:col>4</xdr:col>
      <xdr:colOff>2523067</xdr:colOff>
      <xdr:row>17</xdr:row>
      <xdr:rowOff>31962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BDE0D54E-7515-406D-ACB9-712D11860933}"/>
            </a:ext>
          </a:extLst>
        </xdr:cNvPr>
        <xdr:cNvSpPr/>
      </xdr:nvSpPr>
      <xdr:spPr>
        <a:xfrm>
          <a:off x="5236210" y="2738543"/>
          <a:ext cx="1274657" cy="214419"/>
        </a:xfrm>
        <a:prstGeom prst="rightArrow">
          <a:avLst/>
        </a:prstGeom>
        <a:solidFill>
          <a:srgbClr val="3F9C3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10</xdr:col>
      <xdr:colOff>17145</xdr:colOff>
      <xdr:row>22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4C1EF5-71EE-45F3-89CB-6D28AD5EFDC3}"/>
            </a:ext>
          </a:extLst>
        </xdr:cNvPr>
        <xdr:cNvSpPr txBox="1"/>
      </xdr:nvSpPr>
      <xdr:spPr>
        <a:xfrm>
          <a:off x="2695575" y="2524125"/>
          <a:ext cx="5779770" cy="1272540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IMPORTANT</a:t>
          </a:r>
        </a:p>
        <a:p>
          <a:r>
            <a:rPr lang="en-US" sz="1100"/>
            <a:t>- Changes</a:t>
          </a:r>
          <a:r>
            <a:rPr lang="en-US" sz="1100" baseline="0"/>
            <a:t> to this worksheet should not be required.</a:t>
          </a:r>
        </a:p>
        <a:p>
          <a:endParaRPr lang="en-US" sz="1100" baseline="0"/>
        </a:p>
        <a:p>
          <a:r>
            <a:rPr lang="en-US" sz="1100" b="1" baseline="0"/>
            <a:t>PURPOSE</a:t>
          </a:r>
        </a:p>
        <a:p>
          <a:r>
            <a:rPr lang="en-US" sz="1100" baseline="0"/>
            <a:t>- Converts fiscal periods to calendar months</a:t>
          </a:r>
        </a:p>
        <a:p>
          <a:r>
            <a:rPr lang="en-US" sz="1100" baseline="0"/>
            <a:t>- Creates user-friendly report headers (e.g. For the Twelve Months Ending June 30, 20XX)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</xdr:row>
      <xdr:rowOff>28575</xdr:rowOff>
    </xdr:from>
    <xdr:to>
      <xdr:col>14</xdr:col>
      <xdr:colOff>95250</xdr:colOff>
      <xdr:row>18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2DE85C-7B6B-4C55-89FA-55CB4C531FDF}"/>
            </a:ext>
          </a:extLst>
        </xdr:cNvPr>
        <xdr:cNvSpPr txBox="1"/>
      </xdr:nvSpPr>
      <xdr:spPr>
        <a:xfrm>
          <a:off x="1400175" y="790575"/>
          <a:ext cx="7229475" cy="26670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GENERAL</a:t>
          </a:r>
        </a:p>
        <a:p>
          <a:r>
            <a:rPr lang="en-US" sz="1100" baseline="0"/>
            <a:t>- Tied to MR @ 5/31/2020</a:t>
          </a:r>
        </a:p>
        <a:p>
          <a:r>
            <a:rPr lang="en-US" sz="1100" baseline="0"/>
            <a:t>- Uploaded to Jet Hub -- 7/8/2020</a:t>
          </a:r>
          <a:endParaRPr lang="en-US" sz="1100"/>
        </a:p>
        <a:p>
          <a:endParaRPr lang="en-US" sz="1100"/>
        </a:p>
        <a:p>
          <a:r>
            <a:rPr lang="en-US" sz="1100"/>
            <a:t>REVENUES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Amount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columns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complete.</a:t>
          </a:r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Subtotal/total rows are complete.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EXPENSES</a:t>
          </a:r>
        </a:p>
        <a:p>
          <a:r>
            <a:rPr lang="en-US" sz="1100"/>
            <a:t>- Amount</a:t>
          </a:r>
          <a:r>
            <a:rPr lang="en-US" sz="1100" baseline="0"/>
            <a:t> columns</a:t>
          </a:r>
          <a:r>
            <a:rPr lang="en-US" sz="1100"/>
            <a:t> are complete.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Subtotal/total rows are complete.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OPEN ITEMS</a:t>
          </a:r>
        </a:p>
        <a:p>
          <a:r>
            <a:rPr lang="en-US" sz="1100" baseline="0"/>
            <a:t>- N/A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0CE4C-BAB8-439A-BFF4-7BCD5C10F88D}">
  <sheetPr codeName="Sheet1"/>
  <dimension ref="A1:T142"/>
  <sheetViews>
    <sheetView tabSelected="1" topLeftCell="E3" zoomScale="90" zoomScaleNormal="90" workbookViewId="0">
      <selection activeCell="H11" sqref="H11"/>
    </sheetView>
  </sheetViews>
  <sheetFormatPr defaultColWidth="8.85546875" defaultRowHeight="12.75" x14ac:dyDescent="0.2"/>
  <cols>
    <col min="1" max="1" width="17" style="11" hidden="1" customWidth="1"/>
    <col min="2" max="2" width="10.85546875" style="11" hidden="1" customWidth="1"/>
    <col min="3" max="4" width="10.7109375" style="11" hidden="1" customWidth="1"/>
    <col min="5" max="5" width="34" style="11" bestFit="1" customWidth="1"/>
    <col min="6" max="9" width="10.5703125" style="11" bestFit="1" customWidth="1"/>
    <col min="10" max="10" width="10.5703125" style="19" bestFit="1" customWidth="1"/>
    <col min="11" max="11" width="10.5703125" style="11" bestFit="1" customWidth="1"/>
    <col min="12" max="12" width="10.5703125" style="19" bestFit="1" customWidth="1"/>
    <col min="13" max="16384" width="8.85546875" style="11"/>
  </cols>
  <sheetData>
    <row r="1" spans="1:12" s="19" customFormat="1" hidden="1" x14ac:dyDescent="0.2">
      <c r="A1" s="9" t="s">
        <v>2355</v>
      </c>
      <c r="B1" s="10" t="s">
        <v>0</v>
      </c>
      <c r="C1" s="10" t="s">
        <v>1</v>
      </c>
      <c r="D1" s="10" t="s">
        <v>1</v>
      </c>
      <c r="E1" s="9" t="s">
        <v>183</v>
      </c>
      <c r="F1" s="9" t="s">
        <v>183</v>
      </c>
      <c r="G1" s="9" t="s">
        <v>183</v>
      </c>
      <c r="H1" s="9" t="s">
        <v>183</v>
      </c>
      <c r="I1" s="9" t="s">
        <v>183</v>
      </c>
      <c r="J1" s="9" t="s">
        <v>183</v>
      </c>
      <c r="K1" s="9" t="s">
        <v>183</v>
      </c>
      <c r="L1" s="51" t="s">
        <v>633</v>
      </c>
    </row>
    <row r="2" spans="1:12" s="19" customFormat="1" hidden="1" x14ac:dyDescent="0.2">
      <c r="A2" s="10" t="s">
        <v>1</v>
      </c>
      <c r="B2" s="10"/>
      <c r="C2" s="10"/>
      <c r="D2" s="10" t="s">
        <v>184</v>
      </c>
      <c r="E2" s="10" t="s">
        <v>184</v>
      </c>
      <c r="F2" s="10" t="s">
        <v>184</v>
      </c>
      <c r="G2" s="10" t="s">
        <v>184</v>
      </c>
      <c r="H2" s="10" t="s">
        <v>184</v>
      </c>
      <c r="I2" s="10" t="s">
        <v>184</v>
      </c>
      <c r="J2" s="10" t="s">
        <v>184</v>
      </c>
      <c r="K2" s="10" t="s">
        <v>184</v>
      </c>
      <c r="L2" s="51" t="s">
        <v>184</v>
      </c>
    </row>
    <row r="3" spans="1:12" s="19" customForma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2" s="16" customFormat="1" x14ac:dyDescent="0.2">
      <c r="A4" s="24" t="s">
        <v>2</v>
      </c>
      <c r="B4" s="24" t="s">
        <v>162</v>
      </c>
      <c r="E4" s="85" t="s">
        <v>3</v>
      </c>
      <c r="F4" s="85"/>
      <c r="G4" s="85"/>
      <c r="H4" s="85"/>
      <c r="I4" s="85"/>
      <c r="J4" s="85"/>
      <c r="K4" s="85"/>
      <c r="L4" s="85"/>
    </row>
    <row r="5" spans="1:12" s="16" customFormat="1" x14ac:dyDescent="0.2">
      <c r="A5" s="24" t="s">
        <v>4</v>
      </c>
      <c r="B5" s="24" t="str">
        <f>OPTIONS!$J$17</f>
        <v>20400|00904|20402|20403</v>
      </c>
      <c r="E5" s="86" t="str">
        <f>B4</f>
        <v>Administrative Law Section</v>
      </c>
      <c r="F5" s="86"/>
      <c r="G5" s="86"/>
      <c r="H5" s="86"/>
      <c r="I5" s="86"/>
      <c r="J5" s="86"/>
      <c r="K5" s="86"/>
      <c r="L5" s="86"/>
    </row>
    <row r="6" spans="1:12" s="16" customFormat="1" x14ac:dyDescent="0.2">
      <c r="A6" s="21"/>
      <c r="B6" s="15"/>
      <c r="E6" s="85" t="str">
        <f>FiscalPeriods!I11</f>
        <v>For the Eleven Months Ending May 31, 2022</v>
      </c>
      <c r="F6" s="85"/>
      <c r="G6" s="85"/>
      <c r="H6" s="85"/>
      <c r="I6" s="85"/>
      <c r="J6" s="85"/>
      <c r="K6" s="85"/>
      <c r="L6" s="85"/>
    </row>
    <row r="7" spans="1:12" x14ac:dyDescent="0.2">
      <c r="A7" s="10"/>
      <c r="B7" s="9"/>
      <c r="L7" s="52"/>
    </row>
    <row r="8" spans="1:12" s="13" customFormat="1" x14ac:dyDescent="0.2">
      <c r="A8" s="12"/>
      <c r="B8" s="12"/>
      <c r="F8" s="4"/>
      <c r="G8" s="4" t="s">
        <v>5</v>
      </c>
      <c r="H8" s="4" t="str">
        <f>FiscalPeriods!$I$10</f>
        <v>FY 21-22</v>
      </c>
      <c r="I8" s="4" t="s">
        <v>6</v>
      </c>
      <c r="J8" s="4" t="s">
        <v>5</v>
      </c>
      <c r="K8" s="4" t="s">
        <v>2346</v>
      </c>
      <c r="L8" s="63" t="s">
        <v>634</v>
      </c>
    </row>
    <row r="9" spans="1:12" s="13" customFormat="1" x14ac:dyDescent="0.2">
      <c r="A9" s="12"/>
      <c r="B9" s="12"/>
      <c r="F9" s="25" t="str">
        <f>FiscalPeriods!$I$5</f>
        <v>May</v>
      </c>
      <c r="G9" s="25">
        <f>FiscalPeriods!$C$4</f>
        <v>2022</v>
      </c>
      <c r="H9" s="25" t="s">
        <v>7</v>
      </c>
      <c r="I9" s="25" t="str">
        <f>FiscalPeriods!$I$5</f>
        <v>May</v>
      </c>
      <c r="J9" s="25">
        <f>G9-1</f>
        <v>2021</v>
      </c>
      <c r="K9" s="25">
        <f>G9-1</f>
        <v>2021</v>
      </c>
      <c r="L9" s="64" t="s">
        <v>635</v>
      </c>
    </row>
    <row r="10" spans="1:12" hidden="1" x14ac:dyDescent="0.2">
      <c r="A10" s="10" t="s">
        <v>1</v>
      </c>
      <c r="B10" s="9" t="s">
        <v>8</v>
      </c>
      <c r="C10" s="9" t="s">
        <v>9</v>
      </c>
      <c r="D10" s="9" t="s">
        <v>10</v>
      </c>
      <c r="E10" s="9"/>
      <c r="F10" s="9"/>
      <c r="G10" s="9"/>
      <c r="H10" s="9"/>
      <c r="I10" s="9"/>
      <c r="J10" s="9"/>
      <c r="K10" s="9"/>
      <c r="L10" s="51"/>
    </row>
    <row r="11" spans="1:12" x14ac:dyDescent="0.2">
      <c r="A11" s="9"/>
      <c r="B11" s="9" t="str">
        <f>IF(ISBLANK(E11),B10,IF(AND(F11=0,G11=0,H11=0,I11=0,K11=0),"Hide","Show"))</f>
        <v>Show</v>
      </c>
      <c r="C11" s="11">
        <v>-1</v>
      </c>
      <c r="D11" s="11">
        <v>3001</v>
      </c>
      <c r="E11" s="5" t="s">
        <v>11</v>
      </c>
      <c r="F11" s="14">
        <v>0</v>
      </c>
      <c r="G11" s="14">
        <v>25450</v>
      </c>
      <c r="H11" s="14">
        <f>-26000*$C11</f>
        <v>26000</v>
      </c>
      <c r="I11" s="14">
        <v>0</v>
      </c>
      <c r="J11" s="14">
        <v>25542.5</v>
      </c>
      <c r="K11" s="14">
        <v>25542.5</v>
      </c>
      <c r="L11" s="65">
        <f>IFERROR($G11/$H11,0)</f>
        <v>0.97884615384615381</v>
      </c>
    </row>
    <row r="12" spans="1:12" x14ac:dyDescent="0.2">
      <c r="A12" s="9"/>
      <c r="B12" s="9" t="str">
        <f>IF(ISBLANK(E12),B11,IF(AND(F12=0,G12=0,H12=0,I12=0,K12=0),"Hide","Show"))</f>
        <v>Show</v>
      </c>
      <c r="C12" s="11">
        <v>-1</v>
      </c>
      <c r="D12" s="11">
        <v>3002</v>
      </c>
      <c r="E12" s="5" t="s">
        <v>12</v>
      </c>
      <c r="F12" s="14">
        <v>0</v>
      </c>
      <c r="G12" s="14">
        <v>1162.5</v>
      </c>
      <c r="H12" s="14">
        <f>-500*$C12</f>
        <v>500</v>
      </c>
      <c r="I12" s="14">
        <v>0</v>
      </c>
      <c r="J12" s="14">
        <v>675</v>
      </c>
      <c r="K12" s="14">
        <v>675</v>
      </c>
      <c r="L12" s="65">
        <f>IFERROR($G12/$H12,0)</f>
        <v>2.3250000000000002</v>
      </c>
    </row>
    <row r="13" spans="1:12" s="16" customFormat="1" x14ac:dyDescent="0.2">
      <c r="A13" s="15"/>
      <c r="B13" s="9" t="str">
        <f>IF(ISBLANK(E13),B12,IF(AND(F13=0,G13=0,H13=0,I13=0,K13=0),"Hide","Show"))</f>
        <v>Show</v>
      </c>
      <c r="E13" s="17" t="s">
        <v>13</v>
      </c>
      <c r="F13" s="18">
        <f>SUBTOTAL(9,F11:F12)</f>
        <v>0</v>
      </c>
      <c r="G13" s="18">
        <f>SUBTOTAL(9,G11:G12)</f>
        <v>26612.5</v>
      </c>
      <c r="H13" s="18">
        <f>SUBTOTAL(9,H11:H12)</f>
        <v>26500</v>
      </c>
      <c r="I13" s="18">
        <f>SUBTOTAL(9,I11:I12)</f>
        <v>0</v>
      </c>
      <c r="J13" s="18">
        <f>SUBTOTAL(9,J11:J12)</f>
        <v>26217.5</v>
      </c>
      <c r="K13" s="18">
        <f>SUBTOTAL(9,K11:K12)</f>
        <v>26217.5</v>
      </c>
      <c r="L13" s="68">
        <f>IFERROR($G13/$H13,0)</f>
        <v>1.004245283018868</v>
      </c>
    </row>
    <row r="14" spans="1:12" x14ac:dyDescent="0.2">
      <c r="A14" s="9"/>
      <c r="B14" s="9" t="str">
        <f>IF(ISBLANK(E14),B13,IF(AND(F14=0,G14=0,H14=0,I14=0,K14=0),"Hide","Show"))</f>
        <v>Show</v>
      </c>
    </row>
    <row r="15" spans="1:12" x14ac:dyDescent="0.2">
      <c r="A15" s="9"/>
      <c r="B15" s="9" t="str">
        <f>IF(ISBLANK(E15),B14,IF(AND(F15=0,G15=0,H15=0,I15=0,K15=0),"Hide","Show"))</f>
        <v>Show</v>
      </c>
      <c r="C15" s="11">
        <v>-1</v>
      </c>
      <c r="D15" s="19">
        <v>3301</v>
      </c>
      <c r="E15" s="6" t="s">
        <v>14</v>
      </c>
      <c r="F15" s="14">
        <v>0</v>
      </c>
      <c r="G15" s="14">
        <v>0</v>
      </c>
      <c r="H15" s="14">
        <f>-1500*$C15</f>
        <v>1500</v>
      </c>
      <c r="I15" s="14">
        <v>0</v>
      </c>
      <c r="J15" s="14">
        <v>0</v>
      </c>
      <c r="K15" s="14">
        <v>0</v>
      </c>
      <c r="L15" s="65">
        <f>IFERROR($G15/$H15,0)</f>
        <v>0</v>
      </c>
    </row>
    <row r="16" spans="1:12" hidden="1" x14ac:dyDescent="0.2">
      <c r="A16" s="9"/>
      <c r="B16" s="9" t="str">
        <f>IF(ISBLANK(E16),B15,IF(AND(F16=0,G16=0,H16=0,I16=0,K16=0),"Hide","Show"))</f>
        <v>Hide</v>
      </c>
      <c r="C16" s="11">
        <v>-1</v>
      </c>
      <c r="D16" s="19">
        <v>3321</v>
      </c>
      <c r="E16" s="6" t="s">
        <v>15</v>
      </c>
      <c r="F16" s="14">
        <v>0</v>
      </c>
      <c r="G16" s="14">
        <v>0</v>
      </c>
      <c r="H16" s="14">
        <f>0*$C16</f>
        <v>0</v>
      </c>
      <c r="I16" s="14">
        <v>0</v>
      </c>
      <c r="J16" s="14">
        <v>0</v>
      </c>
      <c r="K16" s="14">
        <v>0</v>
      </c>
      <c r="L16" s="65">
        <f>IFERROR($G16/$H16,0)</f>
        <v>0</v>
      </c>
    </row>
    <row r="17" spans="1:12" x14ac:dyDescent="0.2">
      <c r="A17" s="9"/>
      <c r="B17" s="9" t="str">
        <f>IF(ISBLANK(E17),B16,IF(AND(F17=0,G17=0,H17=0,I17=0,K17=0),"Hide","Show"))</f>
        <v>Show</v>
      </c>
      <c r="C17" s="11">
        <v>-1</v>
      </c>
      <c r="D17" s="19">
        <v>3331</v>
      </c>
      <c r="E17" s="6" t="s">
        <v>16</v>
      </c>
      <c r="F17" s="14">
        <v>0</v>
      </c>
      <c r="G17" s="14">
        <v>0</v>
      </c>
      <c r="H17" s="14">
        <f>-2000*$C17</f>
        <v>2000</v>
      </c>
      <c r="I17" s="14">
        <v>0</v>
      </c>
      <c r="J17" s="14">
        <v>0</v>
      </c>
      <c r="K17" s="14">
        <v>0</v>
      </c>
      <c r="L17" s="65">
        <f>IFERROR($G17/$H17,0)</f>
        <v>0</v>
      </c>
    </row>
    <row r="18" spans="1:12" s="16" customFormat="1" x14ac:dyDescent="0.2">
      <c r="A18" s="15"/>
      <c r="B18" s="9" t="str">
        <f>IF(ISBLANK(E18),B17,IF(AND(F18=0,G18=0,H18=0,I18=0,K18=0),"Hide","Show"))</f>
        <v>Show</v>
      </c>
      <c r="E18" s="20" t="s">
        <v>17</v>
      </c>
      <c r="F18" s="18">
        <f>SUBTOTAL(9,F15:F17)</f>
        <v>0</v>
      </c>
      <c r="G18" s="18">
        <f>SUBTOTAL(9,G16:G17)</f>
        <v>0</v>
      </c>
      <c r="H18" s="18">
        <f>SUBTOTAL(9,H15:H17)</f>
        <v>3500</v>
      </c>
      <c r="I18" s="18">
        <f>SUBTOTAL(9,I15:I17)</f>
        <v>0</v>
      </c>
      <c r="J18" s="18">
        <f>SUBTOTAL(9,J15:J17)</f>
        <v>0</v>
      </c>
      <c r="K18" s="18">
        <f>SUBTOTAL(9,K15:K17)</f>
        <v>0</v>
      </c>
      <c r="L18" s="68">
        <f>IFERROR($G18/$H18,0)</f>
        <v>0</v>
      </c>
    </row>
    <row r="19" spans="1:12" x14ac:dyDescent="0.2">
      <c r="A19" s="9"/>
      <c r="B19" s="9" t="str">
        <f>IF(ISBLANK(E19),B18,IF(AND(F19=0,G19=0,H19=0,I19=0,K19=0),"Hide","Show"))</f>
        <v>Show</v>
      </c>
    </row>
    <row r="20" spans="1:12" hidden="1" x14ac:dyDescent="0.2">
      <c r="A20" s="9"/>
      <c r="B20" s="9" t="str">
        <f>IF(ISBLANK(E20),B19,IF(AND(F20=0,G20=0,H20=0,I20=0,K20=0),"Hide","Show"))</f>
        <v>Hide</v>
      </c>
      <c r="C20" s="11">
        <v>-1</v>
      </c>
      <c r="D20" s="19">
        <v>3341</v>
      </c>
      <c r="E20" s="6" t="s">
        <v>18</v>
      </c>
      <c r="F20" s="14">
        <v>0</v>
      </c>
      <c r="G20" s="14">
        <v>0</v>
      </c>
      <c r="H20" s="14">
        <f>0*$C20</f>
        <v>0</v>
      </c>
      <c r="I20" s="14">
        <v>0</v>
      </c>
      <c r="J20" s="14">
        <v>0</v>
      </c>
      <c r="K20" s="14">
        <v>0</v>
      </c>
      <c r="L20" s="65">
        <f>IFERROR($G20/$H20,0)</f>
        <v>0</v>
      </c>
    </row>
    <row r="21" spans="1:12" x14ac:dyDescent="0.2">
      <c r="A21" s="9"/>
      <c r="B21" s="9" t="str">
        <f>IF(ISBLANK(E21),B20,IF(AND(F21=0,G21=0,H21=0,I21=0,K21=0),"Hide","Show"))</f>
        <v>Show</v>
      </c>
      <c r="C21" s="11">
        <v>-1</v>
      </c>
      <c r="D21" s="19">
        <v>3351</v>
      </c>
      <c r="E21" s="6" t="s">
        <v>19</v>
      </c>
      <c r="F21" s="14">
        <v>650</v>
      </c>
      <c r="G21" s="14">
        <v>2125</v>
      </c>
      <c r="H21" s="14">
        <f>0*$C21</f>
        <v>0</v>
      </c>
      <c r="I21" s="14">
        <v>0</v>
      </c>
      <c r="J21" s="14">
        <v>0</v>
      </c>
      <c r="K21" s="14">
        <v>0</v>
      </c>
      <c r="L21" s="65">
        <f>IFERROR($G21/$H21,0)</f>
        <v>0</v>
      </c>
    </row>
    <row r="22" spans="1:12" x14ac:dyDescent="0.2">
      <c r="A22" s="9"/>
      <c r="B22" s="9" t="str">
        <f>IF(ISBLANK(E22),B21,IF(AND(F22=0,G22=0,H22=0,I22=0,K22=0),"Hide","Show"))</f>
        <v>Show</v>
      </c>
      <c r="C22" s="11">
        <v>-1</v>
      </c>
      <c r="D22" s="19">
        <v>3391</v>
      </c>
      <c r="E22" s="6" t="s">
        <v>20</v>
      </c>
      <c r="F22" s="14">
        <v>699.94</v>
      </c>
      <c r="G22" s="14">
        <v>2791.76</v>
      </c>
      <c r="H22" s="14">
        <f>-12500*$C22</f>
        <v>12500</v>
      </c>
      <c r="I22" s="14">
        <v>408.74</v>
      </c>
      <c r="J22" s="14">
        <v>6752.18</v>
      </c>
      <c r="K22" s="14">
        <v>6996.49</v>
      </c>
      <c r="L22" s="65">
        <f>IFERROR($G22/$H22,0)</f>
        <v>0.22334080000000001</v>
      </c>
    </row>
    <row r="23" spans="1:12" x14ac:dyDescent="0.2">
      <c r="A23" s="9"/>
      <c r="B23" s="9" t="str">
        <f>IF(ISBLANK(E23),B22,IF(AND(F23=0,G23=0,H23=0,I23=0,K23=0),"Hide","Show"))</f>
        <v>Show</v>
      </c>
      <c r="C23" s="11">
        <v>-1</v>
      </c>
      <c r="D23" s="19">
        <v>3392</v>
      </c>
      <c r="E23" s="6" t="s">
        <v>21</v>
      </c>
      <c r="F23" s="14">
        <v>25</v>
      </c>
      <c r="G23" s="14">
        <v>675</v>
      </c>
      <c r="H23" s="14">
        <f>-1700*$C23</f>
        <v>1700</v>
      </c>
      <c r="I23" s="14">
        <v>25</v>
      </c>
      <c r="J23" s="14">
        <v>86.66</v>
      </c>
      <c r="K23" s="14">
        <v>111.66</v>
      </c>
      <c r="L23" s="65">
        <f>IFERROR($G23/$H23,0)</f>
        <v>0.39705882352941174</v>
      </c>
    </row>
    <row r="24" spans="1:12" s="16" customFormat="1" x14ac:dyDescent="0.2">
      <c r="A24" s="15"/>
      <c r="B24" s="9" t="str">
        <f>IF(ISBLANK(E24),B23,IF(AND(F24=0,G24=0,H24=0,I24=0,K24=0),"Hide","Show"))</f>
        <v>Show</v>
      </c>
      <c r="E24" s="20" t="s">
        <v>22</v>
      </c>
      <c r="F24" s="27">
        <f>SUBTOTAL(9,F20:F23)</f>
        <v>1374.94</v>
      </c>
      <c r="G24" s="27">
        <f>SUBTOTAL(9,G20:G23)</f>
        <v>5591.76</v>
      </c>
      <c r="H24" s="27">
        <f>SUBTOTAL(9,H20:H23)</f>
        <v>14200</v>
      </c>
      <c r="I24" s="27">
        <f>SUBTOTAL(9,I20:I23)</f>
        <v>433.74</v>
      </c>
      <c r="J24" s="27">
        <f>SUBTOTAL(9,J20:J23)</f>
        <v>6838.84</v>
      </c>
      <c r="K24" s="27">
        <f>SUBTOTAL(9,K20:K23)</f>
        <v>7108.15</v>
      </c>
      <c r="L24" s="68">
        <f>IFERROR($G24/$H24,0)</f>
        <v>0.39378591549295777</v>
      </c>
    </row>
    <row r="25" spans="1:12" x14ac:dyDescent="0.2">
      <c r="A25" s="9"/>
      <c r="B25" s="9" t="str">
        <f>IF(ISBLANK(E25),B24,IF(AND(F25=0,G25=0,H25=0,I25=0,K25=0),"Hide","Show"))</f>
        <v>Show</v>
      </c>
      <c r="E25" s="6"/>
    </row>
    <row r="26" spans="1:12" hidden="1" x14ac:dyDescent="0.2">
      <c r="A26" s="9"/>
      <c r="B26" s="9" t="str">
        <f>IF(ISBLANK(E26),B25,IF(AND(F26=0,G26=0,H26=0,I26=0,K26=0),"Hide","Show"))</f>
        <v>Hide</v>
      </c>
      <c r="C26" s="11">
        <v>-1</v>
      </c>
      <c r="D26" s="19">
        <v>3401</v>
      </c>
      <c r="E26" s="6" t="s">
        <v>23</v>
      </c>
      <c r="F26" s="14">
        <v>0</v>
      </c>
      <c r="G26" s="14">
        <v>0</v>
      </c>
      <c r="H26" s="14">
        <f>0*$C26</f>
        <v>0</v>
      </c>
      <c r="I26" s="14">
        <v>0</v>
      </c>
      <c r="J26" s="14">
        <v>0</v>
      </c>
      <c r="K26" s="14">
        <v>0</v>
      </c>
      <c r="L26" s="65">
        <f>IFERROR($G26/$H26,0)</f>
        <v>0</v>
      </c>
    </row>
    <row r="27" spans="1:12" hidden="1" x14ac:dyDescent="0.2">
      <c r="A27" s="9"/>
      <c r="B27" s="9" t="str">
        <f>IF(ISBLANK(E27),B26,IF(AND(F27=0,G27=0,H27=0,I27=0,K27=0),"Hide","Show"))</f>
        <v>Hide</v>
      </c>
      <c r="C27" s="11">
        <v>-1</v>
      </c>
      <c r="D27" s="19">
        <v>3411</v>
      </c>
      <c r="E27" s="6" t="s">
        <v>24</v>
      </c>
      <c r="F27" s="14">
        <v>0</v>
      </c>
      <c r="G27" s="14">
        <v>0</v>
      </c>
      <c r="H27" s="14">
        <f>0*$C27</f>
        <v>0</v>
      </c>
      <c r="I27" s="14">
        <v>0</v>
      </c>
      <c r="J27" s="14">
        <v>0</v>
      </c>
      <c r="K27" s="14">
        <v>0</v>
      </c>
      <c r="L27" s="65">
        <f>IFERROR($G27/$H27,0)</f>
        <v>0</v>
      </c>
    </row>
    <row r="28" spans="1:12" hidden="1" x14ac:dyDescent="0.2">
      <c r="A28" s="9"/>
      <c r="B28" s="9" t="str">
        <f>IF(ISBLANK(E28),B27,IF(AND(F28=0,G28=0,H28=0,I28=0,K28=0),"Hide","Show"))</f>
        <v>Hide</v>
      </c>
      <c r="C28" s="11">
        <v>-1</v>
      </c>
      <c r="D28" s="19">
        <v>3421</v>
      </c>
      <c r="E28" s="6" t="s">
        <v>25</v>
      </c>
      <c r="F28" s="14">
        <v>0</v>
      </c>
      <c r="G28" s="14">
        <v>0</v>
      </c>
      <c r="H28" s="14">
        <f>0*$C28</f>
        <v>0</v>
      </c>
      <c r="I28" s="14">
        <v>0</v>
      </c>
      <c r="J28" s="14">
        <v>0</v>
      </c>
      <c r="K28" s="14">
        <v>0</v>
      </c>
      <c r="L28" s="65">
        <f>IFERROR($G28/$H28,0)</f>
        <v>0</v>
      </c>
    </row>
    <row r="29" spans="1:12" hidden="1" x14ac:dyDescent="0.2">
      <c r="A29" s="9"/>
      <c r="B29" s="9" t="str">
        <f>IF(ISBLANK(E29),B28,IF(AND(F29=0,G29=0,H29=0,I29=0,K29=0),"Hide","Show"))</f>
        <v>Hide</v>
      </c>
      <c r="C29" s="11">
        <v>-1</v>
      </c>
      <c r="D29" s="19">
        <v>3451</v>
      </c>
      <c r="E29" s="6" t="s">
        <v>26</v>
      </c>
      <c r="F29" s="14">
        <v>0</v>
      </c>
      <c r="G29" s="14">
        <v>0</v>
      </c>
      <c r="H29" s="14">
        <f>0*$C29</f>
        <v>0</v>
      </c>
      <c r="I29" s="14">
        <v>0</v>
      </c>
      <c r="J29" s="14">
        <v>0</v>
      </c>
      <c r="K29" s="14">
        <v>0</v>
      </c>
      <c r="L29" s="65">
        <f>IFERROR($G29/$H29,0)</f>
        <v>0</v>
      </c>
    </row>
    <row r="30" spans="1:12" hidden="1" x14ac:dyDescent="0.2">
      <c r="A30" s="9"/>
      <c r="B30" s="9" t="str">
        <f>IF(ISBLANK(E30),B29,IF(AND(F30=0,G30=0,H30=0,I30=0,K30=0),"Hide","Show"))</f>
        <v>Hide</v>
      </c>
      <c r="C30" s="11">
        <v>-1</v>
      </c>
      <c r="D30" s="19">
        <v>3461</v>
      </c>
      <c r="E30" s="6" t="s">
        <v>27</v>
      </c>
      <c r="F30" s="14">
        <v>0</v>
      </c>
      <c r="G30" s="14">
        <v>0</v>
      </c>
      <c r="H30" s="14">
        <f>0*$C30</f>
        <v>0</v>
      </c>
      <c r="I30" s="14">
        <v>0</v>
      </c>
      <c r="J30" s="14">
        <v>0</v>
      </c>
      <c r="K30" s="14">
        <v>0</v>
      </c>
      <c r="L30" s="65">
        <f>IFERROR($G30/$H30,0)</f>
        <v>0</v>
      </c>
    </row>
    <row r="31" spans="1:12" s="16" customFormat="1" hidden="1" x14ac:dyDescent="0.2">
      <c r="A31" s="15"/>
      <c r="B31" s="9" t="str">
        <f>IF(ISBLANK(E31),B30,IF(AND(F31=0,G31=0,H31=0,I31=0,K31=0),"Hide","Show"))</f>
        <v>Hide</v>
      </c>
      <c r="E31" s="20" t="s">
        <v>28</v>
      </c>
      <c r="F31" s="27">
        <f>SUBTOTAL(9,F26:F30)</f>
        <v>0</v>
      </c>
      <c r="G31" s="27">
        <f>SUBTOTAL(9,G26:G30)</f>
        <v>0</v>
      </c>
      <c r="H31" s="27">
        <f>SUBTOTAL(9,H26:H30)</f>
        <v>0</v>
      </c>
      <c r="I31" s="27">
        <f>SUBTOTAL(9,I26:I30)</f>
        <v>0</v>
      </c>
      <c r="J31" s="27">
        <f>SUBTOTAL(9,J26:J30)</f>
        <v>0</v>
      </c>
      <c r="K31" s="27">
        <f>SUBTOTAL(9,K26:K30)</f>
        <v>0</v>
      </c>
      <c r="L31" s="68">
        <f>IFERROR($G31/$H31,0)</f>
        <v>0</v>
      </c>
    </row>
    <row r="32" spans="1:12" hidden="1" x14ac:dyDescent="0.2">
      <c r="A32" s="9"/>
      <c r="B32" s="9" t="str">
        <f>IF(ISBLANK(E32),B31,IF(AND(F32=0,G32=0,H32=0,I32=0,K32=0),"Hide","Show"))</f>
        <v>Hide</v>
      </c>
      <c r="E32" s="6"/>
    </row>
    <row r="33" spans="1:12" hidden="1" x14ac:dyDescent="0.2">
      <c r="A33" s="9"/>
      <c r="B33" s="9" t="str">
        <f>IF(ISBLANK(E33),B32,IF(AND(F33=0,G33=0,H33=0,I33=0,K33=0),"Hide","Show"))</f>
        <v>Hide</v>
      </c>
      <c r="C33" s="11">
        <v>-1</v>
      </c>
      <c r="D33" s="19">
        <v>3699</v>
      </c>
      <c r="E33" s="6" t="s">
        <v>29</v>
      </c>
      <c r="F33" s="14">
        <v>0</v>
      </c>
      <c r="G33" s="14">
        <v>0</v>
      </c>
      <c r="H33" s="14">
        <f>0*$C33</f>
        <v>0</v>
      </c>
      <c r="I33" s="14">
        <v>0</v>
      </c>
      <c r="J33" s="14">
        <v>0</v>
      </c>
      <c r="K33" s="14">
        <v>0</v>
      </c>
      <c r="L33" s="65">
        <f>IFERROR($G33/$H33,0)</f>
        <v>0</v>
      </c>
    </row>
    <row r="34" spans="1:12" hidden="1" x14ac:dyDescent="0.2">
      <c r="A34" s="9"/>
      <c r="B34" s="9" t="str">
        <f>IF(ISBLANK(E34),B33,IF(AND(F34=0,G34=0,H34=0,I34=0,K34=0),"Hide","Show"))</f>
        <v>Hide</v>
      </c>
      <c r="C34" s="11">
        <v>-1</v>
      </c>
      <c r="D34" s="19">
        <v>3901</v>
      </c>
      <c r="E34" s="6" t="s">
        <v>30</v>
      </c>
      <c r="F34" s="14">
        <v>0</v>
      </c>
      <c r="G34" s="14">
        <v>0</v>
      </c>
      <c r="H34" s="14">
        <f>0*$C34</f>
        <v>0</v>
      </c>
      <c r="I34" s="14">
        <v>0</v>
      </c>
      <c r="J34" s="14">
        <v>0</v>
      </c>
      <c r="K34" s="14">
        <v>0</v>
      </c>
      <c r="L34" s="65">
        <f>IFERROR($G34/$H34,0)</f>
        <v>0</v>
      </c>
    </row>
    <row r="35" spans="1:12" hidden="1" x14ac:dyDescent="0.2">
      <c r="A35" s="9"/>
      <c r="B35" s="9" t="str">
        <f>IF(ISBLANK(E35),B34,IF(AND(F35=0,G35=0,H35=0,I35=0,K35=0),"Hide","Show"))</f>
        <v>Hide</v>
      </c>
      <c r="C35" s="11">
        <v>-1</v>
      </c>
      <c r="D35" s="19">
        <v>3911</v>
      </c>
      <c r="E35" s="6" t="s">
        <v>31</v>
      </c>
      <c r="F35" s="14">
        <v>0</v>
      </c>
      <c r="G35" s="14">
        <v>0</v>
      </c>
      <c r="H35" s="14">
        <f>0*$C35</f>
        <v>0</v>
      </c>
      <c r="I35" s="14">
        <v>0</v>
      </c>
      <c r="J35" s="14">
        <v>0</v>
      </c>
      <c r="K35" s="14">
        <v>0</v>
      </c>
      <c r="L35" s="65">
        <f>IFERROR($G35/$H35,0)</f>
        <v>0</v>
      </c>
    </row>
    <row r="36" spans="1:12" s="16" customFormat="1" hidden="1" x14ac:dyDescent="0.2">
      <c r="A36" s="15"/>
      <c r="B36" s="9" t="str">
        <f>IF(ISBLANK(E36),B35,IF(AND(F36=0,G36=0,H36=0,I36=0,K36=0),"Hide","Show"))</f>
        <v>Hide</v>
      </c>
      <c r="E36" s="20" t="s">
        <v>32</v>
      </c>
      <c r="F36" s="27">
        <f>SUBTOTAL(9,F33:F35)</f>
        <v>0</v>
      </c>
      <c r="G36" s="27">
        <f>SUBTOTAL(9,G33:G35)</f>
        <v>0</v>
      </c>
      <c r="H36" s="27">
        <f>SUBTOTAL(9,H33:H35)</f>
        <v>0</v>
      </c>
      <c r="I36" s="27">
        <f>SUBTOTAL(9,I33:I35)</f>
        <v>0</v>
      </c>
      <c r="J36" s="27">
        <f>SUBTOTAL(9,J33:J35)</f>
        <v>0</v>
      </c>
      <c r="K36" s="27">
        <f>SUBTOTAL(9,K33:K35)</f>
        <v>0</v>
      </c>
      <c r="L36" s="68">
        <f>IFERROR($G36/$H36,0)</f>
        <v>0</v>
      </c>
    </row>
    <row r="37" spans="1:12" s="16" customFormat="1" x14ac:dyDescent="0.2">
      <c r="A37" s="15"/>
      <c r="B37" s="9" t="s">
        <v>632</v>
      </c>
      <c r="E37" s="20"/>
      <c r="F37" s="44"/>
      <c r="G37" s="44"/>
      <c r="H37" s="44"/>
      <c r="I37" s="44"/>
      <c r="J37" s="44"/>
      <c r="K37" s="44"/>
    </row>
    <row r="38" spans="1:12" x14ac:dyDescent="0.2">
      <c r="A38" s="9"/>
      <c r="B38" s="9" t="str">
        <f>IF(ISBLANK(E38),B37,IF(AND(F38=0,G38=0,H38=0,I38=0,K38=0),"Hide","Show"))</f>
        <v>Show</v>
      </c>
      <c r="C38" s="11">
        <v>-1</v>
      </c>
      <c r="D38" s="19">
        <v>3899</v>
      </c>
      <c r="E38" s="6" t="s">
        <v>33</v>
      </c>
      <c r="F38" s="14">
        <v>4370.4399999999996</v>
      </c>
      <c r="G38" s="14">
        <v>-16360.31</v>
      </c>
      <c r="H38" s="14">
        <f>-9070*$C38</f>
        <v>9070</v>
      </c>
      <c r="I38" s="14">
        <v>1803.8</v>
      </c>
      <c r="J38" s="14">
        <v>51486.49</v>
      </c>
      <c r="K38" s="14">
        <v>51958.89</v>
      </c>
      <c r="L38" s="65">
        <f>IFERROR($G38/$H38,0)</f>
        <v>-1.8037828004410144</v>
      </c>
    </row>
    <row r="39" spans="1:12" s="16" customFormat="1" x14ac:dyDescent="0.2">
      <c r="A39" s="15"/>
      <c r="B39" s="9" t="str">
        <f>IF(ISBLANK(E39),B38,IF(AND(F39=0,G39=0,H39=0,I39=0,K39=0),"Hide","Show"))</f>
        <v>Show</v>
      </c>
      <c r="E39" s="20" t="s">
        <v>34</v>
      </c>
      <c r="F39" s="27">
        <f>SUBTOTAL(9,F38:F38)</f>
        <v>4370.4399999999996</v>
      </c>
      <c r="G39" s="27">
        <f>SUBTOTAL(9,G38:G38)</f>
        <v>-16360.31</v>
      </c>
      <c r="H39" s="27">
        <f>SUBTOTAL(9,H38:H38)</f>
        <v>9070</v>
      </c>
      <c r="I39" s="27">
        <f>SUBTOTAL(9,I38:I38)</f>
        <v>1803.8</v>
      </c>
      <c r="J39" s="27">
        <f>SUBTOTAL(9,J38:J38)</f>
        <v>51486.49</v>
      </c>
      <c r="K39" s="27">
        <f>SUBTOTAL(9,K38:K38)</f>
        <v>51958.89</v>
      </c>
      <c r="L39" s="68">
        <f>IFERROR($G39/$H39,0)</f>
        <v>-1.8037828004410144</v>
      </c>
    </row>
    <row r="40" spans="1:12" x14ac:dyDescent="0.2">
      <c r="A40" s="9"/>
      <c r="B40" s="9" t="str">
        <f>IF(ISBLANK(E40),B39,IF(AND(F40=0,G40=0,H40=0,I40=0,K40=0),"Hide","Show"))</f>
        <v>Show</v>
      </c>
      <c r="E40" s="6"/>
    </row>
    <row r="41" spans="1:12" s="16" customFormat="1" x14ac:dyDescent="0.2">
      <c r="A41" s="15"/>
      <c r="B41" s="9" t="str">
        <f>IF(ISBLANK(E41),B40,IF(AND(F41=0,G41=0,H41=0,I41=0,K41=0),"Hide","Show"))</f>
        <v>Show</v>
      </c>
      <c r="E41" s="20" t="s">
        <v>35</v>
      </c>
      <c r="F41" s="28">
        <f>SUBTOTAL(9,F11:F40)</f>
        <v>5745.3799999999992</v>
      </c>
      <c r="G41" s="28">
        <f>SUBTOTAL(9,G11:G40)</f>
        <v>15843.950000000003</v>
      </c>
      <c r="H41" s="28">
        <f>SUBTOTAL(9,H11:H40)</f>
        <v>53270</v>
      </c>
      <c r="I41" s="28">
        <f>SUBTOTAL(9,I11:I40)</f>
        <v>2237.54</v>
      </c>
      <c r="J41" s="28">
        <f>SUBTOTAL(9,J11:J40)</f>
        <v>84542.83</v>
      </c>
      <c r="K41" s="28">
        <f>SUBTOTAL(9,K11:K40)</f>
        <v>85284.540000000008</v>
      </c>
      <c r="L41" s="69">
        <f>IFERROR($G41/$H41,0)</f>
        <v>0.2974272573681247</v>
      </c>
    </row>
    <row r="42" spans="1:12" x14ac:dyDescent="0.2">
      <c r="A42" s="9"/>
      <c r="B42" s="9" t="str">
        <f>IF(ISBLANK(E42),B41,IF(AND(F42=0,G42=0,H42=0,I42=0,K42=0),"Hide","Show"))</f>
        <v>Show</v>
      </c>
      <c r="E42" s="6"/>
    </row>
    <row r="43" spans="1:12" x14ac:dyDescent="0.2">
      <c r="A43" s="9"/>
      <c r="B43" s="9" t="str">
        <f>IF(ISBLANK(E43),B42,IF(AND(F43=0,G43=0,H43=0,I43=0,K43=0),"Hide","Show"))</f>
        <v>Show</v>
      </c>
      <c r="C43" s="19">
        <v>1</v>
      </c>
      <c r="D43" s="19">
        <v>4133</v>
      </c>
      <c r="E43" s="6" t="s">
        <v>36</v>
      </c>
      <c r="F43" s="14">
        <v>0</v>
      </c>
      <c r="G43" s="14">
        <v>0</v>
      </c>
      <c r="H43" s="14">
        <f>450*$C43</f>
        <v>450</v>
      </c>
      <c r="I43" s="14">
        <v>0</v>
      </c>
      <c r="J43" s="14">
        <v>0</v>
      </c>
      <c r="K43" s="14">
        <v>0</v>
      </c>
      <c r="L43" s="65">
        <f>IFERROR($G43/$H43,0)</f>
        <v>0</v>
      </c>
    </row>
    <row r="44" spans="1:12" x14ac:dyDescent="0.2">
      <c r="A44" s="9"/>
      <c r="B44" s="9" t="str">
        <f>IF(ISBLANK(E44),B43,IF(AND(F44=0,G44=0,H44=0,I44=0,K44=0),"Hide","Show"))</f>
        <v>Show</v>
      </c>
      <c r="C44" s="19">
        <v>1</v>
      </c>
      <c r="D44" s="19">
        <v>4134</v>
      </c>
      <c r="E44" s="6" t="s">
        <v>37</v>
      </c>
      <c r="F44" s="14">
        <v>0</v>
      </c>
      <c r="G44" s="14">
        <v>0</v>
      </c>
      <c r="H44" s="14">
        <f>2500*$C44</f>
        <v>2500</v>
      </c>
      <c r="I44" s="14">
        <v>0</v>
      </c>
      <c r="J44" s="14">
        <v>170</v>
      </c>
      <c r="K44" s="14">
        <v>170</v>
      </c>
      <c r="L44" s="65">
        <f>IFERROR($G44/$H44,0)</f>
        <v>0</v>
      </c>
    </row>
    <row r="45" spans="1:12" hidden="1" x14ac:dyDescent="0.2">
      <c r="A45" s="9"/>
      <c r="B45" s="9" t="str">
        <f>IF(ISBLANK(E45),B44,IF(AND(F45=0,G45=0,H45=0,I45=0,K45=0),"Hide","Show"))</f>
        <v>Hide</v>
      </c>
      <c r="C45" s="19">
        <v>1</v>
      </c>
      <c r="D45" s="19">
        <v>4135</v>
      </c>
      <c r="E45" s="6" t="s">
        <v>38</v>
      </c>
      <c r="F45" s="14">
        <v>0</v>
      </c>
      <c r="G45" s="14">
        <v>0</v>
      </c>
      <c r="H45" s="14">
        <f>0*$C45</f>
        <v>0</v>
      </c>
      <c r="I45" s="14">
        <v>0</v>
      </c>
      <c r="J45" s="14">
        <v>0</v>
      </c>
      <c r="K45" s="14">
        <v>0</v>
      </c>
      <c r="L45" s="65">
        <f>IFERROR($G45/$H45,0)</f>
        <v>0</v>
      </c>
    </row>
    <row r="46" spans="1:12" x14ac:dyDescent="0.2">
      <c r="A46" s="9"/>
      <c r="B46" s="9" t="str">
        <f>IF(ISBLANK(E46),B45,IF(AND(F46=0,G46=0,H46=0,I46=0,K46=0),"Hide","Show"))</f>
        <v>Show</v>
      </c>
      <c r="C46" s="19">
        <v>1</v>
      </c>
      <c r="D46" s="19">
        <v>4301</v>
      </c>
      <c r="E46" s="6" t="s">
        <v>39</v>
      </c>
      <c r="F46" s="14">
        <v>0</v>
      </c>
      <c r="G46" s="14">
        <v>0</v>
      </c>
      <c r="H46" s="14">
        <f>50*$C46</f>
        <v>50</v>
      </c>
      <c r="I46" s="14">
        <v>0</v>
      </c>
      <c r="J46" s="14">
        <v>0</v>
      </c>
      <c r="K46" s="14">
        <v>0</v>
      </c>
      <c r="L46" s="65">
        <f>IFERROR($G46/$H46,0)</f>
        <v>0</v>
      </c>
    </row>
    <row r="47" spans="1:12" x14ac:dyDescent="0.2">
      <c r="A47" s="9"/>
      <c r="B47" s="9" t="str">
        <f>IF(ISBLANK(E47),B46,IF(AND(F47=0,G47=0,H47=0,I47=0,K47=0),"Hide","Show"))</f>
        <v>Show</v>
      </c>
      <c r="C47" s="19">
        <v>1</v>
      </c>
      <c r="D47" s="19">
        <v>4311</v>
      </c>
      <c r="E47" s="6" t="s">
        <v>40</v>
      </c>
      <c r="F47" s="14">
        <v>0</v>
      </c>
      <c r="G47" s="14">
        <v>0</v>
      </c>
      <c r="H47" s="14">
        <f>50*$C47</f>
        <v>50</v>
      </c>
      <c r="I47" s="14">
        <v>0</v>
      </c>
      <c r="J47" s="14">
        <v>0</v>
      </c>
      <c r="K47" s="14">
        <v>0</v>
      </c>
      <c r="L47" s="65">
        <f>IFERROR($G47/$H47,0)</f>
        <v>0</v>
      </c>
    </row>
    <row r="48" spans="1:12" s="16" customFormat="1" x14ac:dyDescent="0.2">
      <c r="A48" s="15"/>
      <c r="B48" s="9" t="str">
        <f>IF(ISBLANK(E48),B47,IF(AND(F48=0,G48=0,H48=0,I48=0,K48=0),"Hide","Show"))</f>
        <v>Show</v>
      </c>
      <c r="E48" s="20" t="s">
        <v>41</v>
      </c>
      <c r="F48" s="27">
        <f>SUBTOTAL(9,F43:F47)</f>
        <v>0</v>
      </c>
      <c r="G48" s="27">
        <f>SUBTOTAL(9,G43:G47)</f>
        <v>0</v>
      </c>
      <c r="H48" s="27">
        <f>SUBTOTAL(9,H43:H47)</f>
        <v>3050</v>
      </c>
      <c r="I48" s="27">
        <f>SUBTOTAL(9,I43:I47)</f>
        <v>0</v>
      </c>
      <c r="J48" s="27">
        <f>SUBTOTAL(9,J43:J47)</f>
        <v>170</v>
      </c>
      <c r="K48" s="27">
        <f>SUBTOTAL(9,K43:K47)</f>
        <v>170</v>
      </c>
      <c r="L48" s="68">
        <f>IFERROR($G48/$H48,0)</f>
        <v>0</v>
      </c>
    </row>
    <row r="49" spans="1:12" x14ac:dyDescent="0.2">
      <c r="A49" s="9"/>
      <c r="B49" s="9" t="str">
        <f>IF(ISBLANK(E49),B48,IF(AND(F49=0,G49=0,H49=0,I49=0,K49=0),"Hide","Show"))</f>
        <v>Show</v>
      </c>
      <c r="E49" s="6"/>
    </row>
    <row r="50" spans="1:12" x14ac:dyDescent="0.2">
      <c r="A50" s="9"/>
      <c r="B50" s="9" t="str">
        <f>IF(ISBLANK(E50),B49,IF(AND(F50=0,G50=0,H50=0,I50=0,K50=0),"Hide","Show"))</f>
        <v>Show</v>
      </c>
      <c r="C50" s="19">
        <v>1</v>
      </c>
      <c r="D50" s="19">
        <v>5051</v>
      </c>
      <c r="E50" s="6" t="s">
        <v>42</v>
      </c>
      <c r="F50" s="14">
        <v>81.59</v>
      </c>
      <c r="G50" s="14">
        <v>281.64999999999998</v>
      </c>
      <c r="H50" s="14">
        <f>400*$C50</f>
        <v>400</v>
      </c>
      <c r="I50" s="14">
        <v>88.27</v>
      </c>
      <c r="J50" s="14">
        <v>216.62</v>
      </c>
      <c r="K50" s="14">
        <v>322.88</v>
      </c>
      <c r="L50" s="65">
        <f>IFERROR($G50/$H50,0)</f>
        <v>0.70412499999999989</v>
      </c>
    </row>
    <row r="51" spans="1:12" x14ac:dyDescent="0.2">
      <c r="A51" s="9"/>
      <c r="B51" s="9" t="str">
        <f>IF(ISBLANK(E51),B50,IF(AND(F51=0,G51=0,H51=0,I51=0,K51=0),"Hide","Show"))</f>
        <v>Show</v>
      </c>
      <c r="C51" s="19">
        <v>1</v>
      </c>
      <c r="D51" s="19">
        <v>5101</v>
      </c>
      <c r="E51" s="6" t="s">
        <v>43</v>
      </c>
      <c r="F51" s="14">
        <v>0</v>
      </c>
      <c r="G51" s="14">
        <v>0</v>
      </c>
      <c r="H51" s="14">
        <f>5000*$C51</f>
        <v>5000</v>
      </c>
      <c r="I51" s="14">
        <v>0</v>
      </c>
      <c r="J51" s="14">
        <v>0</v>
      </c>
      <c r="K51" s="14">
        <v>0</v>
      </c>
      <c r="L51" s="65">
        <f>IFERROR($G51/$H51,0)</f>
        <v>0</v>
      </c>
    </row>
    <row r="52" spans="1:12" x14ac:dyDescent="0.2">
      <c r="A52" s="9"/>
      <c r="B52" s="9" t="str">
        <f>IF(ISBLANK(E52),B51,IF(AND(F52=0,G52=0,H52=0,I52=0,K52=0),"Hide","Show"))</f>
        <v>Show</v>
      </c>
      <c r="C52" s="19">
        <v>1</v>
      </c>
      <c r="D52" s="19">
        <v>5121</v>
      </c>
      <c r="E52" s="6" t="s">
        <v>44</v>
      </c>
      <c r="F52" s="14">
        <v>0</v>
      </c>
      <c r="G52" s="14">
        <v>0</v>
      </c>
      <c r="H52" s="14">
        <f>300*$C52</f>
        <v>300</v>
      </c>
      <c r="I52" s="14">
        <v>0</v>
      </c>
      <c r="J52" s="14">
        <v>0</v>
      </c>
      <c r="K52" s="14">
        <v>0</v>
      </c>
      <c r="L52" s="65">
        <f>IFERROR($G52/$H52,0)</f>
        <v>0</v>
      </c>
    </row>
    <row r="53" spans="1:12" hidden="1" x14ac:dyDescent="0.2">
      <c r="A53" s="9"/>
      <c r="B53" s="9" t="str">
        <f>IF(ISBLANK(E53),B52,IF(AND(F53=0,G53=0,H53=0,I53=0,K53=0),"Hide","Show"))</f>
        <v>Hide</v>
      </c>
      <c r="C53" s="19">
        <v>1</v>
      </c>
      <c r="D53" s="19">
        <v>5131</v>
      </c>
      <c r="E53" s="6" t="s">
        <v>45</v>
      </c>
      <c r="F53" s="14">
        <v>0</v>
      </c>
      <c r="G53" s="14">
        <v>0</v>
      </c>
      <c r="H53" s="14">
        <f>0*$C53</f>
        <v>0</v>
      </c>
      <c r="I53" s="14">
        <v>0</v>
      </c>
      <c r="J53" s="14">
        <v>0</v>
      </c>
      <c r="K53" s="14">
        <v>0</v>
      </c>
      <c r="L53" s="65">
        <f>IFERROR($G53/$H53,0)</f>
        <v>0</v>
      </c>
    </row>
    <row r="54" spans="1:12" hidden="1" x14ac:dyDescent="0.2">
      <c r="A54" s="9"/>
      <c r="B54" s="9" t="str">
        <f>IF(ISBLANK(E54),B53,IF(AND(F54=0,G54=0,H54=0,I54=0,K54=0),"Hide","Show"))</f>
        <v>Hide</v>
      </c>
      <c r="C54" s="19">
        <v>1</v>
      </c>
      <c r="D54" s="19">
        <v>5181</v>
      </c>
      <c r="E54" s="6" t="s">
        <v>46</v>
      </c>
      <c r="F54" s="14">
        <v>0</v>
      </c>
      <c r="G54" s="14">
        <v>0</v>
      </c>
      <c r="H54" s="14">
        <f>0*$C54</f>
        <v>0</v>
      </c>
      <c r="I54" s="14">
        <v>0</v>
      </c>
      <c r="J54" s="14">
        <v>0</v>
      </c>
      <c r="K54" s="14">
        <v>0</v>
      </c>
      <c r="L54" s="65">
        <f>IFERROR($G54/$H54,0)</f>
        <v>0</v>
      </c>
    </row>
    <row r="55" spans="1:12" hidden="1" x14ac:dyDescent="0.2">
      <c r="A55" s="9"/>
      <c r="B55" s="9" t="str">
        <f>IF(ISBLANK(E55),B54,IF(AND(F55=0,G55=0,H55=0,I55=0,K55=0),"Hide","Show"))</f>
        <v>Hide</v>
      </c>
      <c r="C55" s="19">
        <v>1</v>
      </c>
      <c r="D55" s="19">
        <v>5199</v>
      </c>
      <c r="E55" s="6" t="s">
        <v>47</v>
      </c>
      <c r="F55" s="14">
        <v>0</v>
      </c>
      <c r="G55" s="14">
        <v>0</v>
      </c>
      <c r="H55" s="14">
        <f>0*$C55</f>
        <v>0</v>
      </c>
      <c r="I55" s="14">
        <v>0</v>
      </c>
      <c r="J55" s="14">
        <v>0</v>
      </c>
      <c r="K55" s="14">
        <v>0</v>
      </c>
      <c r="L55" s="65">
        <f>IFERROR($G55/$H55,0)</f>
        <v>0</v>
      </c>
    </row>
    <row r="56" spans="1:12" x14ac:dyDescent="0.2">
      <c r="A56" s="9"/>
      <c r="B56" s="9" t="str">
        <f>IF(ISBLANK(E56),B55,IF(AND(F56=0,G56=0,H56=0,I56=0,K56=0),"Hide","Show"))</f>
        <v>Show</v>
      </c>
      <c r="E56" s="20" t="s">
        <v>48</v>
      </c>
      <c r="F56" s="27">
        <f>SUBTOTAL(9,F50:F55)</f>
        <v>81.59</v>
      </c>
      <c r="G56" s="27">
        <f>SUBTOTAL(9,G50:G55)</f>
        <v>281.64999999999998</v>
      </c>
      <c r="H56" s="27">
        <f>SUBTOTAL(9,H50:H55)</f>
        <v>5700</v>
      </c>
      <c r="I56" s="27">
        <f>SUBTOTAL(9,I50:I55)</f>
        <v>88.27</v>
      </c>
      <c r="J56" s="27">
        <f>SUBTOTAL(9,J50:J55)</f>
        <v>216.62</v>
      </c>
      <c r="K56" s="27">
        <f>SUBTOTAL(9,K50:K55)</f>
        <v>322.88</v>
      </c>
      <c r="L56" s="68">
        <f>IFERROR($G56/$H56,0)</f>
        <v>4.941228070175438E-2</v>
      </c>
    </row>
    <row r="57" spans="1:12" x14ac:dyDescent="0.2">
      <c r="A57" s="9"/>
      <c r="B57" s="9" t="str">
        <f>IF(ISBLANK(E57),B56,IF(AND(F57=0,G57=0,H57=0,I57=0,K57=0),"Hide","Show"))</f>
        <v>Show</v>
      </c>
      <c r="E57" s="6"/>
    </row>
    <row r="58" spans="1:12" x14ac:dyDescent="0.2">
      <c r="A58" s="9"/>
      <c r="B58" s="9" t="str">
        <f>IF(ISBLANK(E58),B57,IF(AND(F58=0,G58=0,H58=0,I58=0,K58=0),"Hide","Show"))</f>
        <v>Show</v>
      </c>
      <c r="C58" s="19">
        <v>1</v>
      </c>
      <c r="D58" s="19">
        <v>5501</v>
      </c>
      <c r="E58" s="6" t="s">
        <v>49</v>
      </c>
      <c r="F58" s="14">
        <v>0</v>
      </c>
      <c r="G58" s="14">
        <v>0</v>
      </c>
      <c r="H58" s="14">
        <f>1080*$C58</f>
        <v>1080</v>
      </c>
      <c r="I58" s="14">
        <v>0</v>
      </c>
      <c r="J58" s="14">
        <v>0</v>
      </c>
      <c r="K58" s="14">
        <v>0</v>
      </c>
      <c r="L58" s="65">
        <f>IFERROR($G58/$H58,0)</f>
        <v>0</v>
      </c>
    </row>
    <row r="59" spans="1:12" x14ac:dyDescent="0.2">
      <c r="A59" s="9"/>
      <c r="B59" s="9" t="str">
        <f>IF(ISBLANK(E59),B58,IF(AND(F59=0,G59=0,H59=0,I59=0,K59=0),"Hide","Show"))</f>
        <v>Show</v>
      </c>
      <c r="C59" s="19">
        <v>1</v>
      </c>
      <c r="D59" s="19">
        <v>5531</v>
      </c>
      <c r="E59" s="6" t="s">
        <v>50</v>
      </c>
      <c r="F59" s="14">
        <v>0</v>
      </c>
      <c r="G59" s="14">
        <v>0</v>
      </c>
      <c r="H59" s="14">
        <f>1500*$C59</f>
        <v>1500</v>
      </c>
      <c r="I59" s="14">
        <v>0</v>
      </c>
      <c r="J59" s="14">
        <v>0</v>
      </c>
      <c r="K59" s="14">
        <v>0</v>
      </c>
      <c r="L59" s="65">
        <f>IFERROR($G59/$H59,0)</f>
        <v>0</v>
      </c>
    </row>
    <row r="60" spans="1:12" hidden="1" x14ac:dyDescent="0.2">
      <c r="A60" s="9"/>
      <c r="B60" s="9" t="str">
        <f>IF(ISBLANK(E60),B59,IF(AND(F60=0,G60=0,H60=0,I60=0,K60=0),"Hide","Show"))</f>
        <v>Hide</v>
      </c>
      <c r="C60" s="19">
        <v>1</v>
      </c>
      <c r="D60" s="19">
        <v>5551</v>
      </c>
      <c r="E60" s="6" t="s">
        <v>51</v>
      </c>
      <c r="F60" s="14">
        <v>0</v>
      </c>
      <c r="G60" s="14">
        <v>0</v>
      </c>
      <c r="H60" s="14">
        <f>0*$C60</f>
        <v>0</v>
      </c>
      <c r="I60" s="14">
        <v>0</v>
      </c>
      <c r="J60" s="14">
        <v>0</v>
      </c>
      <c r="K60" s="14">
        <v>0</v>
      </c>
      <c r="L60" s="65">
        <f>IFERROR($G60/$H60,0)</f>
        <v>0</v>
      </c>
    </row>
    <row r="61" spans="1:12" hidden="1" x14ac:dyDescent="0.2">
      <c r="A61" s="9"/>
      <c r="B61" s="9" t="str">
        <f>IF(ISBLANK(E61),B60,IF(AND(F61=0,G61=0,H61=0,I61=0,K61=0),"Hide","Show"))</f>
        <v>Hide</v>
      </c>
      <c r="C61" s="19">
        <v>1</v>
      </c>
      <c r="D61" s="19">
        <v>5561</v>
      </c>
      <c r="E61" s="6" t="s">
        <v>52</v>
      </c>
      <c r="F61" s="14">
        <v>0</v>
      </c>
      <c r="G61" s="14">
        <v>0</v>
      </c>
      <c r="H61" s="14">
        <f>0*$C61</f>
        <v>0</v>
      </c>
      <c r="I61" s="14">
        <v>0</v>
      </c>
      <c r="J61" s="14">
        <v>0</v>
      </c>
      <c r="K61" s="14">
        <v>0</v>
      </c>
      <c r="L61" s="65">
        <f>IFERROR($G61/$H61,0)</f>
        <v>0</v>
      </c>
    </row>
    <row r="62" spans="1:12" hidden="1" x14ac:dyDescent="0.2">
      <c r="A62" s="9"/>
      <c r="B62" s="9" t="str">
        <f>IF(ISBLANK(E62),B61,IF(AND(F62=0,G62=0,H62=0,I62=0,K62=0),"Hide","Show"))</f>
        <v>Hide</v>
      </c>
      <c r="C62" s="19">
        <v>1</v>
      </c>
      <c r="D62" s="19">
        <v>5571</v>
      </c>
      <c r="E62" s="6" t="s">
        <v>53</v>
      </c>
      <c r="F62" s="14">
        <v>0</v>
      </c>
      <c r="G62" s="14">
        <v>0</v>
      </c>
      <c r="H62" s="14">
        <f>0*$C62</f>
        <v>0</v>
      </c>
      <c r="I62" s="14">
        <v>0</v>
      </c>
      <c r="J62" s="14">
        <v>0</v>
      </c>
      <c r="K62" s="14">
        <v>0</v>
      </c>
      <c r="L62" s="65">
        <f>IFERROR($G62/$H62,0)</f>
        <v>0</v>
      </c>
    </row>
    <row r="63" spans="1:12" hidden="1" x14ac:dyDescent="0.2">
      <c r="A63" s="9"/>
      <c r="B63" s="9" t="str">
        <f>IF(ISBLANK(E63),B62,IF(AND(F63=0,G63=0,H63=0,I63=0,K63=0),"Hide","Show"))</f>
        <v>Hide</v>
      </c>
      <c r="C63" s="19">
        <v>1</v>
      </c>
      <c r="D63" s="19">
        <v>5581</v>
      </c>
      <c r="E63" s="6" t="s">
        <v>54</v>
      </c>
      <c r="F63" s="14">
        <v>0</v>
      </c>
      <c r="G63" s="14">
        <v>0</v>
      </c>
      <c r="H63" s="14">
        <f>0*$C63</f>
        <v>0</v>
      </c>
      <c r="I63" s="14">
        <v>0</v>
      </c>
      <c r="J63" s="14">
        <v>0</v>
      </c>
      <c r="K63" s="14">
        <v>0</v>
      </c>
      <c r="L63" s="65">
        <f>IFERROR($G63/$H63,0)</f>
        <v>0</v>
      </c>
    </row>
    <row r="64" spans="1:12" x14ac:dyDescent="0.2">
      <c r="A64" s="9"/>
      <c r="B64" s="9" t="str">
        <f>IF(ISBLANK(E64),B63,IF(AND(F64=0,G64=0,H64=0,I64=0,K64=0),"Hide","Show"))</f>
        <v>Show</v>
      </c>
      <c r="C64" s="19">
        <v>1</v>
      </c>
      <c r="D64" s="19">
        <v>5599</v>
      </c>
      <c r="E64" s="6" t="s">
        <v>55</v>
      </c>
      <c r="F64" s="14">
        <v>0</v>
      </c>
      <c r="G64" s="14">
        <v>0</v>
      </c>
      <c r="H64" s="14">
        <f>1000*$C64</f>
        <v>1000</v>
      </c>
      <c r="I64" s="14">
        <v>0</v>
      </c>
      <c r="J64" s="14">
        <v>0</v>
      </c>
      <c r="K64" s="14">
        <v>0</v>
      </c>
      <c r="L64" s="65">
        <f>IFERROR($G64/$H64,0)</f>
        <v>0</v>
      </c>
    </row>
    <row r="65" spans="1:12" x14ac:dyDescent="0.2">
      <c r="A65" s="9"/>
      <c r="B65" s="9" t="str">
        <f>IF(ISBLANK(E65),B64,IF(AND(F65=0,G65=0,H65=0,I65=0,K65=0),"Hide","Show"))</f>
        <v>Show</v>
      </c>
      <c r="E65" s="20" t="s">
        <v>56</v>
      </c>
      <c r="F65" s="27">
        <f>SUBTOTAL(9,F58:F64)</f>
        <v>0</v>
      </c>
      <c r="G65" s="27">
        <f>SUBTOTAL(9,G58:G64)</f>
        <v>0</v>
      </c>
      <c r="H65" s="27">
        <f>SUBTOTAL(9,H58:H64)</f>
        <v>3580</v>
      </c>
      <c r="I65" s="27">
        <f>SUBTOTAL(9,I58:I64)</f>
        <v>0</v>
      </c>
      <c r="J65" s="27">
        <f>SUBTOTAL(9,J58:J64)</f>
        <v>0</v>
      </c>
      <c r="K65" s="27">
        <f>SUBTOTAL(9,K58:K64)</f>
        <v>0</v>
      </c>
      <c r="L65" s="68">
        <f>IFERROR($G65/$H65,0)</f>
        <v>0</v>
      </c>
    </row>
    <row r="66" spans="1:12" x14ac:dyDescent="0.2">
      <c r="A66" s="9"/>
      <c r="B66" s="9" t="str">
        <f>IF(ISBLANK(E66),B65,IF(AND(F66=0,G66=0,H66=0,I66=0,K66=0),"Hide","Show"))</f>
        <v>Show</v>
      </c>
      <c r="E66" s="6"/>
    </row>
    <row r="67" spans="1:12" x14ac:dyDescent="0.2">
      <c r="A67" s="9"/>
      <c r="B67" s="9" t="str">
        <f>IF(ISBLANK(E67),B66,IF(AND(F67=0,G67=0,H67=0,I67=0,K67=0),"Hide","Show"))</f>
        <v>Show</v>
      </c>
      <c r="C67" s="19">
        <v>1</v>
      </c>
      <c r="D67" s="19">
        <v>6001</v>
      </c>
      <c r="E67" s="6" t="s">
        <v>57</v>
      </c>
      <c r="F67" s="14">
        <v>0</v>
      </c>
      <c r="G67" s="14">
        <v>0</v>
      </c>
      <c r="H67" s="14">
        <f>25*$C67</f>
        <v>25</v>
      </c>
      <c r="I67" s="14">
        <v>0</v>
      </c>
      <c r="J67" s="14">
        <v>15.19</v>
      </c>
      <c r="K67" s="14">
        <v>24.6</v>
      </c>
      <c r="L67" s="65">
        <f>IFERROR($G67/$H67,0)</f>
        <v>0</v>
      </c>
    </row>
    <row r="68" spans="1:12" hidden="1" x14ac:dyDescent="0.2">
      <c r="A68" s="9"/>
      <c r="B68" s="9" t="str">
        <f>IF(ISBLANK(E68),B67,IF(AND(F68=0,G68=0,H68=0,I68=0,K68=0),"Hide","Show"))</f>
        <v>Hide</v>
      </c>
      <c r="C68" s="19">
        <v>1</v>
      </c>
      <c r="D68" s="19">
        <v>6011</v>
      </c>
      <c r="E68" s="6" t="s">
        <v>58</v>
      </c>
      <c r="F68" s="14">
        <v>0</v>
      </c>
      <c r="G68" s="14">
        <v>0</v>
      </c>
      <c r="H68" s="14">
        <f>0*$C68</f>
        <v>0</v>
      </c>
      <c r="I68" s="14">
        <v>0</v>
      </c>
      <c r="J68" s="14">
        <v>0</v>
      </c>
      <c r="K68" s="14">
        <v>0</v>
      </c>
      <c r="L68" s="65">
        <f>IFERROR($G68/$H68,0)</f>
        <v>0</v>
      </c>
    </row>
    <row r="69" spans="1:12" hidden="1" x14ac:dyDescent="0.2">
      <c r="A69" s="9"/>
      <c r="B69" s="9" t="str">
        <f>IF(ISBLANK(E69),B68,IF(AND(F69=0,G69=0,H69=0,I69=0,K69=0),"Hide","Show"))</f>
        <v>Hide</v>
      </c>
      <c r="C69" s="19">
        <v>1</v>
      </c>
      <c r="D69" s="19">
        <v>6021</v>
      </c>
      <c r="E69" s="6" t="s">
        <v>59</v>
      </c>
      <c r="F69" s="14">
        <v>0</v>
      </c>
      <c r="G69" s="14">
        <v>0</v>
      </c>
      <c r="H69" s="14">
        <f>0*$C69</f>
        <v>0</v>
      </c>
      <c r="I69" s="14">
        <v>0</v>
      </c>
      <c r="J69" s="14">
        <v>0</v>
      </c>
      <c r="K69" s="14">
        <v>0</v>
      </c>
      <c r="L69" s="65">
        <f>IFERROR($G69/$H69,0)</f>
        <v>0</v>
      </c>
    </row>
    <row r="70" spans="1:12" x14ac:dyDescent="0.2">
      <c r="A70" s="9"/>
      <c r="B70" s="9" t="str">
        <f>IF(ISBLANK(E70),B69,IF(AND(F70=0,G70=0,H70=0,I70=0,K70=0),"Hide","Show"))</f>
        <v>Show</v>
      </c>
      <c r="C70" s="19">
        <v>1</v>
      </c>
      <c r="D70" s="19">
        <v>6301</v>
      </c>
      <c r="E70" s="6" t="s">
        <v>60</v>
      </c>
      <c r="F70" s="14">
        <v>0</v>
      </c>
      <c r="G70" s="14">
        <v>0</v>
      </c>
      <c r="H70" s="14">
        <f>2500*$C70</f>
        <v>2500</v>
      </c>
      <c r="I70" s="14">
        <v>0</v>
      </c>
      <c r="J70" s="14">
        <v>0</v>
      </c>
      <c r="K70" s="14">
        <v>0</v>
      </c>
      <c r="L70" s="65">
        <f>IFERROR($G70/$H70,0)</f>
        <v>0</v>
      </c>
    </row>
    <row r="71" spans="1:12" x14ac:dyDescent="0.2">
      <c r="A71" s="9"/>
      <c r="B71" s="9" t="str">
        <f>IF(ISBLANK(E71),B70,IF(AND(F71=0,G71=0,H71=0,I71=0,K71=0),"Hide","Show"))</f>
        <v>Show</v>
      </c>
      <c r="C71" s="19">
        <v>1</v>
      </c>
      <c r="D71" s="19">
        <v>6311</v>
      </c>
      <c r="E71" s="6" t="s">
        <v>61</v>
      </c>
      <c r="F71" s="14">
        <v>0</v>
      </c>
      <c r="G71" s="14">
        <v>114.56</v>
      </c>
      <c r="H71" s="14">
        <f>300*$C71</f>
        <v>300</v>
      </c>
      <c r="I71" s="14">
        <v>0</v>
      </c>
      <c r="J71" s="14">
        <v>39.979999999999997</v>
      </c>
      <c r="K71" s="14">
        <v>39.979999999999997</v>
      </c>
      <c r="L71" s="65">
        <f>IFERROR($G71/$H71,0)</f>
        <v>0.38186666666666669</v>
      </c>
    </row>
    <row r="72" spans="1:12" x14ac:dyDescent="0.2">
      <c r="A72" s="9"/>
      <c r="B72" s="9" t="str">
        <f>IF(ISBLANK(E72),B71,IF(AND(F72=0,G72=0,H72=0,I72=0,K72=0),"Hide","Show"))</f>
        <v>Show</v>
      </c>
      <c r="C72" s="19">
        <v>1</v>
      </c>
      <c r="D72" s="19">
        <v>6319</v>
      </c>
      <c r="E72" s="6" t="s">
        <v>62</v>
      </c>
      <c r="F72" s="14">
        <v>0</v>
      </c>
      <c r="G72" s="14">
        <v>3765.1</v>
      </c>
      <c r="H72" s="14">
        <f>3500*$C72</f>
        <v>3500</v>
      </c>
      <c r="I72" s="14">
        <v>0</v>
      </c>
      <c r="J72" s="14">
        <v>0</v>
      </c>
      <c r="K72" s="14">
        <v>512.79999999999995</v>
      </c>
      <c r="L72" s="65">
        <f>IFERROR($G72/$H72,0)</f>
        <v>1.0757428571428571</v>
      </c>
    </row>
    <row r="73" spans="1:12" hidden="1" x14ac:dyDescent="0.2">
      <c r="A73" s="9"/>
      <c r="B73" s="9" t="str">
        <f>IF(ISBLANK(E73),B72,IF(AND(F73=0,G73=0,H73=0,I73=0,K73=0),"Hide","Show"))</f>
        <v>Hide</v>
      </c>
      <c r="C73" s="19">
        <v>1</v>
      </c>
      <c r="D73" s="19">
        <v>6321</v>
      </c>
      <c r="E73" s="6" t="s">
        <v>63</v>
      </c>
      <c r="F73" s="14">
        <v>0</v>
      </c>
      <c r="G73" s="14">
        <v>0</v>
      </c>
      <c r="H73" s="14">
        <f>0*$C73</f>
        <v>0</v>
      </c>
      <c r="I73" s="14">
        <v>0</v>
      </c>
      <c r="J73" s="14">
        <v>0</v>
      </c>
      <c r="K73" s="14">
        <v>0</v>
      </c>
      <c r="L73" s="65">
        <f>IFERROR($G73/$H73,0)</f>
        <v>0</v>
      </c>
    </row>
    <row r="74" spans="1:12" hidden="1" x14ac:dyDescent="0.2">
      <c r="A74" s="9"/>
      <c r="B74" s="9" t="str">
        <f>IF(ISBLANK(E74),B73,IF(AND(F74=0,G74=0,H74=0,I74=0,K74=0),"Hide","Show"))</f>
        <v>Hide</v>
      </c>
      <c r="C74" s="19">
        <v>1</v>
      </c>
      <c r="D74" s="19">
        <v>6325</v>
      </c>
      <c r="E74" s="6" t="s">
        <v>64</v>
      </c>
      <c r="F74" s="14">
        <v>0</v>
      </c>
      <c r="G74" s="14">
        <v>0</v>
      </c>
      <c r="H74" s="14">
        <f>0*$C74</f>
        <v>0</v>
      </c>
      <c r="I74" s="14">
        <v>0</v>
      </c>
      <c r="J74" s="14">
        <v>0</v>
      </c>
      <c r="K74" s="14">
        <v>0</v>
      </c>
      <c r="L74" s="65">
        <f>IFERROR($G74/$H74,0)</f>
        <v>0</v>
      </c>
    </row>
    <row r="75" spans="1:12" hidden="1" x14ac:dyDescent="0.2">
      <c r="A75" s="9"/>
      <c r="B75" s="9" t="str">
        <f>IF(ISBLANK(E75),B74,IF(AND(F75=0,G75=0,H75=0,I75=0,K75=0),"Hide","Show"))</f>
        <v>Hide</v>
      </c>
      <c r="C75" s="19">
        <v>1</v>
      </c>
      <c r="D75" s="19">
        <v>6331</v>
      </c>
      <c r="E75" s="6" t="s">
        <v>65</v>
      </c>
      <c r="F75" s="14">
        <v>0</v>
      </c>
      <c r="G75" s="14">
        <v>0</v>
      </c>
      <c r="H75" s="14">
        <f>0*$C75</f>
        <v>0</v>
      </c>
      <c r="I75" s="14">
        <v>0</v>
      </c>
      <c r="J75" s="14">
        <v>0</v>
      </c>
      <c r="K75" s="14">
        <v>0</v>
      </c>
      <c r="L75" s="65">
        <f>IFERROR($G75/$H75,0)</f>
        <v>0</v>
      </c>
    </row>
    <row r="76" spans="1:12" hidden="1" x14ac:dyDescent="0.2">
      <c r="A76" s="9"/>
      <c r="B76" s="9" t="str">
        <f>IF(ISBLANK(E76),B75,IF(AND(F76=0,G76=0,H76=0,I76=0,K76=0),"Hide","Show"))</f>
        <v>Hide</v>
      </c>
      <c r="C76" s="19">
        <v>1</v>
      </c>
      <c r="D76" s="19">
        <v>6332</v>
      </c>
      <c r="E76" s="6" t="s">
        <v>66</v>
      </c>
      <c r="F76" s="14">
        <v>0</v>
      </c>
      <c r="G76" s="14">
        <v>0</v>
      </c>
      <c r="H76" s="14">
        <f>0*$C76</f>
        <v>0</v>
      </c>
      <c r="I76" s="14">
        <v>0</v>
      </c>
      <c r="J76" s="14">
        <v>0</v>
      </c>
      <c r="K76" s="14">
        <v>0</v>
      </c>
      <c r="L76" s="65">
        <f>IFERROR($G76/$H76,0)</f>
        <v>0</v>
      </c>
    </row>
    <row r="77" spans="1:12" hidden="1" x14ac:dyDescent="0.2">
      <c r="A77" s="9"/>
      <c r="B77" s="9" t="str">
        <f>IF(ISBLANK(E77),B76,IF(AND(F77=0,G77=0,H77=0,I77=0,K77=0),"Hide","Show"))</f>
        <v>Hide</v>
      </c>
      <c r="C77" s="19">
        <v>1</v>
      </c>
      <c r="D77" s="19">
        <v>6341</v>
      </c>
      <c r="E77" s="6" t="s">
        <v>67</v>
      </c>
      <c r="F77" s="14">
        <v>0</v>
      </c>
      <c r="G77" s="14">
        <v>0</v>
      </c>
      <c r="H77" s="14">
        <f>0*$C77</f>
        <v>0</v>
      </c>
      <c r="I77" s="14">
        <v>0</v>
      </c>
      <c r="J77" s="14">
        <v>0</v>
      </c>
      <c r="K77" s="14">
        <v>0</v>
      </c>
      <c r="L77" s="65">
        <f>IFERROR($G77/$H77,0)</f>
        <v>0</v>
      </c>
    </row>
    <row r="78" spans="1:12" hidden="1" x14ac:dyDescent="0.2">
      <c r="A78" s="9"/>
      <c r="B78" s="9" t="str">
        <f>IF(ISBLANK(E78),B77,IF(AND(F78=0,G78=0,H78=0,I78=0,K78=0),"Hide","Show"))</f>
        <v>Hide</v>
      </c>
      <c r="C78" s="19">
        <v>1</v>
      </c>
      <c r="D78" s="19">
        <v>6351</v>
      </c>
      <c r="E78" s="6" t="s">
        <v>68</v>
      </c>
      <c r="F78" s="14">
        <v>0</v>
      </c>
      <c r="G78" s="14">
        <v>0</v>
      </c>
      <c r="H78" s="14">
        <f>0*$C78</f>
        <v>0</v>
      </c>
      <c r="I78" s="14">
        <v>0</v>
      </c>
      <c r="J78" s="14">
        <v>0</v>
      </c>
      <c r="K78" s="14">
        <v>0</v>
      </c>
      <c r="L78" s="65">
        <f>IFERROR($G78/$H78,0)</f>
        <v>0</v>
      </c>
    </row>
    <row r="79" spans="1:12" hidden="1" x14ac:dyDescent="0.2">
      <c r="A79" s="9"/>
      <c r="B79" s="9" t="str">
        <f>IF(ISBLANK(E79),B78,IF(AND(F79=0,G79=0,H79=0,I79=0,K79=0),"Hide","Show"))</f>
        <v>Hide</v>
      </c>
      <c r="C79" s="19">
        <v>1</v>
      </c>
      <c r="D79" s="19">
        <v>6361</v>
      </c>
      <c r="E79" s="6" t="s">
        <v>69</v>
      </c>
      <c r="F79" s="14">
        <v>0</v>
      </c>
      <c r="G79" s="14">
        <v>0</v>
      </c>
      <c r="H79" s="14">
        <f>0*$C79</f>
        <v>0</v>
      </c>
      <c r="I79" s="14">
        <v>0</v>
      </c>
      <c r="J79" s="14">
        <v>0</v>
      </c>
      <c r="K79" s="14">
        <v>0</v>
      </c>
      <c r="L79" s="65">
        <f>IFERROR($G79/$H79,0)</f>
        <v>0</v>
      </c>
    </row>
    <row r="80" spans="1:12" hidden="1" x14ac:dyDescent="0.2">
      <c r="A80" s="9"/>
      <c r="B80" s="9" t="str">
        <f>IF(ISBLANK(E80),B79,IF(AND(F80=0,G80=0,H80=0,I80=0,K80=0),"Hide","Show"))</f>
        <v>Hide</v>
      </c>
      <c r="C80" s="19">
        <v>1</v>
      </c>
      <c r="D80" s="19">
        <v>6371</v>
      </c>
      <c r="E80" s="6" t="s">
        <v>70</v>
      </c>
      <c r="F80" s="14">
        <v>0</v>
      </c>
      <c r="G80" s="14">
        <v>0</v>
      </c>
      <c r="H80" s="14">
        <f>0*$C80</f>
        <v>0</v>
      </c>
      <c r="I80" s="14">
        <v>0</v>
      </c>
      <c r="J80" s="14">
        <v>0</v>
      </c>
      <c r="K80" s="14">
        <v>0</v>
      </c>
      <c r="L80" s="65">
        <f>IFERROR($G80/$H80,0)</f>
        <v>0</v>
      </c>
    </row>
    <row r="81" spans="1:12" hidden="1" x14ac:dyDescent="0.2">
      <c r="A81" s="9"/>
      <c r="B81" s="9" t="str">
        <f>IF(ISBLANK(E81),B80,IF(AND(F81=0,G81=0,H81=0,I81=0,K81=0),"Hide","Show"))</f>
        <v>Hide</v>
      </c>
      <c r="C81" s="19">
        <v>1</v>
      </c>
      <c r="D81" s="19">
        <v>6399</v>
      </c>
      <c r="E81" s="6" t="s">
        <v>71</v>
      </c>
      <c r="F81" s="14">
        <v>0</v>
      </c>
      <c r="G81" s="14">
        <v>0</v>
      </c>
      <c r="H81" s="14">
        <f>0*$C81</f>
        <v>0</v>
      </c>
      <c r="I81" s="14">
        <v>0</v>
      </c>
      <c r="J81" s="14">
        <v>0</v>
      </c>
      <c r="K81" s="14">
        <v>0</v>
      </c>
      <c r="L81" s="65">
        <f>IFERROR($G81/$H81,0)</f>
        <v>0</v>
      </c>
    </row>
    <row r="82" spans="1:12" x14ac:dyDescent="0.2">
      <c r="A82" s="9"/>
      <c r="B82" s="9" t="str">
        <f>IF(ISBLANK(E82),B81,IF(AND(F82=0,G82=0,H82=0,I82=0,K82=0),"Hide","Show"))</f>
        <v>Show</v>
      </c>
      <c r="C82" s="19">
        <v>1</v>
      </c>
      <c r="D82" s="19">
        <v>6401</v>
      </c>
      <c r="E82" s="6" t="s">
        <v>72</v>
      </c>
      <c r="F82" s="14">
        <v>0</v>
      </c>
      <c r="G82" s="14">
        <v>0</v>
      </c>
      <c r="H82" s="14">
        <f>100*$C82</f>
        <v>100</v>
      </c>
      <c r="I82" s="14">
        <v>0</v>
      </c>
      <c r="J82" s="14">
        <v>0</v>
      </c>
      <c r="K82" s="14">
        <v>0</v>
      </c>
      <c r="L82" s="65">
        <f>IFERROR($G82/$H82,0)</f>
        <v>0</v>
      </c>
    </row>
    <row r="83" spans="1:12" x14ac:dyDescent="0.2">
      <c r="A83" s="9"/>
      <c r="B83" s="9" t="str">
        <f>IF(ISBLANK(E83),B82,IF(AND(F83=0,G83=0,H83=0,I83=0,K83=0),"Hide","Show"))</f>
        <v>Show</v>
      </c>
      <c r="C83" s="19">
        <v>1</v>
      </c>
      <c r="D83" s="19">
        <v>6451</v>
      </c>
      <c r="E83" s="6" t="s">
        <v>73</v>
      </c>
      <c r="F83" s="14">
        <v>0</v>
      </c>
      <c r="G83" s="14">
        <v>100</v>
      </c>
      <c r="H83" s="14">
        <f>2800*$C83</f>
        <v>2800</v>
      </c>
      <c r="I83" s="14">
        <v>0</v>
      </c>
      <c r="J83" s="14">
        <v>0</v>
      </c>
      <c r="K83" s="14">
        <v>0</v>
      </c>
      <c r="L83" s="65">
        <f>IFERROR($G83/$H83,0)</f>
        <v>3.5714285714285712E-2</v>
      </c>
    </row>
    <row r="84" spans="1:12" s="19" customFormat="1" x14ac:dyDescent="0.2">
      <c r="A84" s="9"/>
      <c r="B84" s="9" t="str">
        <f>IF(ISBLANK(E84),B82,IF(AND(F84=0,G84=0,H84=0,I84=0,K84=0),"Hide","Show"))</f>
        <v>Show</v>
      </c>
      <c r="C84" s="19">
        <v>1</v>
      </c>
      <c r="D84" s="19">
        <v>6599</v>
      </c>
      <c r="E84" s="6" t="s">
        <v>174</v>
      </c>
      <c r="F84" s="14">
        <v>0</v>
      </c>
      <c r="G84" s="14">
        <v>0</v>
      </c>
      <c r="H84" s="14">
        <f>500*$C84</f>
        <v>500</v>
      </c>
      <c r="I84" s="14">
        <v>0</v>
      </c>
      <c r="J84" s="14">
        <v>0</v>
      </c>
      <c r="K84" s="14">
        <v>469.5</v>
      </c>
      <c r="L84" s="65">
        <f>IFERROR($G84/$H84,0)</f>
        <v>0</v>
      </c>
    </row>
    <row r="85" spans="1:12" x14ac:dyDescent="0.2">
      <c r="A85" s="9"/>
      <c r="B85" s="9" t="str">
        <f>IF(ISBLANK(E85),B83,IF(AND(F85=0,G85=0,H85=0,I85=0,K85=0),"Hide","Show"))</f>
        <v>Show</v>
      </c>
      <c r="C85" s="19">
        <v>1</v>
      </c>
      <c r="D85" s="19">
        <v>7001</v>
      </c>
      <c r="E85" s="6" t="s">
        <v>74</v>
      </c>
      <c r="F85" s="14">
        <v>431.54</v>
      </c>
      <c r="G85" s="14">
        <v>5864.89</v>
      </c>
      <c r="H85" s="14">
        <f>6700*$C85</f>
        <v>6700</v>
      </c>
      <c r="I85" s="14">
        <v>0</v>
      </c>
      <c r="J85" s="14">
        <v>471.03</v>
      </c>
      <c r="K85" s="14">
        <v>3279.33</v>
      </c>
      <c r="L85" s="65">
        <f>IFERROR($G85/$H85,0)</f>
        <v>0.87535671641791046</v>
      </c>
    </row>
    <row r="86" spans="1:12" hidden="1" x14ac:dyDescent="0.2">
      <c r="A86" s="9"/>
      <c r="B86" s="9" t="str">
        <f>IF(ISBLANK(E86),B85,IF(AND(F86=0,G86=0,H86=0,I86=0,K86=0),"Hide","Show"))</f>
        <v>Hide</v>
      </c>
      <c r="C86" s="19">
        <v>1</v>
      </c>
      <c r="D86" s="19">
        <v>7101</v>
      </c>
      <c r="E86" s="6" t="s">
        <v>75</v>
      </c>
      <c r="F86" s="14">
        <v>0</v>
      </c>
      <c r="G86" s="14">
        <v>0</v>
      </c>
      <c r="H86" s="14">
        <f>0*$C86</f>
        <v>0</v>
      </c>
      <c r="I86" s="14">
        <v>0</v>
      </c>
      <c r="J86" s="14">
        <v>0</v>
      </c>
      <c r="K86" s="14">
        <v>0</v>
      </c>
      <c r="L86" s="65">
        <f>IFERROR($G86/$H86,0)</f>
        <v>0</v>
      </c>
    </row>
    <row r="87" spans="1:12" hidden="1" x14ac:dyDescent="0.2">
      <c r="A87" s="9"/>
      <c r="B87" s="9" t="str">
        <f>IF(ISBLANK(E87),B86,IF(AND(F87=0,G87=0,H87=0,I87=0,K87=0),"Hide","Show"))</f>
        <v>Hide</v>
      </c>
      <c r="C87" s="19">
        <v>1</v>
      </c>
      <c r="D87" s="19">
        <v>7901</v>
      </c>
      <c r="E87" s="6" t="s">
        <v>76</v>
      </c>
      <c r="F87" s="14">
        <v>0</v>
      </c>
      <c r="G87" s="14">
        <v>0</v>
      </c>
      <c r="H87" s="14">
        <f>0*$C87</f>
        <v>0</v>
      </c>
      <c r="I87" s="14">
        <v>0</v>
      </c>
      <c r="J87" s="14">
        <v>0</v>
      </c>
      <c r="K87" s="14">
        <v>0</v>
      </c>
      <c r="L87" s="65">
        <f>IFERROR($G87/$H87,0)</f>
        <v>0</v>
      </c>
    </row>
    <row r="88" spans="1:12" hidden="1" x14ac:dyDescent="0.2">
      <c r="A88" s="9"/>
      <c r="B88" s="9" t="str">
        <f>IF(ISBLANK(E88),B87,IF(AND(F88=0,G88=0,H88=0,I88=0,K88=0),"Hide","Show"))</f>
        <v>Hide</v>
      </c>
      <c r="C88" s="19">
        <v>1</v>
      </c>
      <c r="D88" s="19">
        <v>7981</v>
      </c>
      <c r="E88" s="6" t="s">
        <v>77</v>
      </c>
      <c r="F88" s="14">
        <v>0</v>
      </c>
      <c r="G88" s="14">
        <v>0</v>
      </c>
      <c r="H88" s="14">
        <f>0*$C88</f>
        <v>0</v>
      </c>
      <c r="I88" s="14">
        <v>0</v>
      </c>
      <c r="J88" s="14">
        <v>0</v>
      </c>
      <c r="K88" s="14">
        <v>0</v>
      </c>
      <c r="L88" s="65">
        <f>IFERROR($G88/$H88,0)</f>
        <v>0</v>
      </c>
    </row>
    <row r="89" spans="1:12" x14ac:dyDescent="0.2">
      <c r="A89" s="9"/>
      <c r="B89" s="9" t="str">
        <f>IF(ISBLANK(E89),B88,IF(AND(F89=0,G89=0,H89=0,I89=0,K89=0),"Hide","Show"))</f>
        <v>Show</v>
      </c>
      <c r="C89" s="19">
        <v>1</v>
      </c>
      <c r="D89" s="19">
        <v>7999</v>
      </c>
      <c r="E89" s="6" t="s">
        <v>78</v>
      </c>
      <c r="F89" s="14">
        <v>0</v>
      </c>
      <c r="G89" s="14">
        <v>0</v>
      </c>
      <c r="H89" s="14">
        <f>800*$C89</f>
        <v>800</v>
      </c>
      <c r="I89" s="14">
        <v>0</v>
      </c>
      <c r="J89" s="14">
        <v>0</v>
      </c>
      <c r="K89" s="14">
        <v>0</v>
      </c>
      <c r="L89" s="65">
        <f>IFERROR($G89/$H89,0)</f>
        <v>0</v>
      </c>
    </row>
    <row r="90" spans="1:12" hidden="1" x14ac:dyDescent="0.2">
      <c r="A90" s="9"/>
      <c r="B90" s="9" t="str">
        <f>IF(ISBLANK(E90),B89,IF(AND(F90=0,G90=0,H90=0,I90=0,K90=0),"Hide","Show"))</f>
        <v>Hide</v>
      </c>
      <c r="C90" s="19">
        <v>1</v>
      </c>
      <c r="D90" s="19">
        <v>8911</v>
      </c>
      <c r="E90" s="6" t="s">
        <v>79</v>
      </c>
      <c r="F90" s="14">
        <v>0</v>
      </c>
      <c r="G90" s="14">
        <v>0</v>
      </c>
      <c r="H90" s="14">
        <f>0*$C90</f>
        <v>0</v>
      </c>
      <c r="I90" s="14">
        <v>0</v>
      </c>
      <c r="J90" s="14">
        <v>0</v>
      </c>
      <c r="K90" s="14">
        <v>0</v>
      </c>
      <c r="L90" s="65">
        <f>IFERROR($G90/$H90,0)</f>
        <v>0</v>
      </c>
    </row>
    <row r="91" spans="1:12" x14ac:dyDescent="0.2">
      <c r="A91" s="9"/>
      <c r="B91" s="9" t="str">
        <f>IF(ISBLANK(E91),B90,IF(AND(F91=0,G91=0,H91=0,I91=0,K91=0),"Hide","Show"))</f>
        <v>Show</v>
      </c>
      <c r="E91" s="20" t="s">
        <v>80</v>
      </c>
      <c r="F91" s="27">
        <f>SUBTOTAL(9,F67:F90)</f>
        <v>431.54</v>
      </c>
      <c r="G91" s="27">
        <f>SUBTOTAL(9,G67:G90)</f>
        <v>9844.5499999999993</v>
      </c>
      <c r="H91" s="27">
        <f>SUBTOTAL(9,H67:H90)</f>
        <v>17225</v>
      </c>
      <c r="I91" s="27">
        <f>SUBTOTAL(9,I67:I90)</f>
        <v>0</v>
      </c>
      <c r="J91" s="27">
        <f>SUBTOTAL(9,J67:J90)</f>
        <v>526.19999999999993</v>
      </c>
      <c r="K91" s="27">
        <f>SUBTOTAL(9,K67:K90)</f>
        <v>4326.21</v>
      </c>
      <c r="L91" s="68">
        <f>IFERROR($G91/$H91,0)</f>
        <v>0.57152685050798258</v>
      </c>
    </row>
    <row r="92" spans="1:12" x14ac:dyDescent="0.2">
      <c r="A92" s="9"/>
      <c r="B92" s="9" t="str">
        <f>IF(ISBLANK(E92),B91,IF(AND(F92=0,G92=0,H92=0,I92=0,K92=0),"Hide","Show"))</f>
        <v>Show</v>
      </c>
      <c r="E92" s="6"/>
    </row>
    <row r="93" spans="1:12" hidden="1" x14ac:dyDescent="0.2">
      <c r="A93" s="9"/>
      <c r="B93" s="9" t="str">
        <f>IF(ISBLANK(E93),B92,IF(AND(F93=0,G93=0,H93=0,I93=0,K93=0),"Hide","Show"))</f>
        <v>Hide</v>
      </c>
      <c r="C93" s="19">
        <v>1</v>
      </c>
      <c r="D93" s="19">
        <v>8011</v>
      </c>
      <c r="E93" s="6" t="s">
        <v>81</v>
      </c>
      <c r="F93" s="14">
        <v>0</v>
      </c>
      <c r="G93" s="14">
        <v>0</v>
      </c>
      <c r="H93" s="14">
        <f>0*$C93</f>
        <v>0</v>
      </c>
      <c r="I93" s="14">
        <v>0</v>
      </c>
      <c r="J93" s="14">
        <v>0</v>
      </c>
      <c r="K93" s="14">
        <v>0</v>
      </c>
      <c r="L93" s="65">
        <f>IFERROR($G93/$H93,0)</f>
        <v>0</v>
      </c>
    </row>
    <row r="94" spans="1:12" x14ac:dyDescent="0.2">
      <c r="A94" s="9"/>
      <c r="B94" s="9" t="str">
        <f>IF(ISBLANK(E94),B93,IF(AND(F94=0,G94=0,H94=0,I94=0,K94=0),"Hide","Show"))</f>
        <v>Show</v>
      </c>
      <c r="C94" s="19">
        <v>1</v>
      </c>
      <c r="D94" s="19">
        <v>8021</v>
      </c>
      <c r="E94" s="6" t="s">
        <v>82</v>
      </c>
      <c r="F94" s="14">
        <v>0</v>
      </c>
      <c r="G94" s="14">
        <v>22447.5</v>
      </c>
      <c r="H94" s="14">
        <f>22407*$C94</f>
        <v>22407</v>
      </c>
      <c r="I94" s="14">
        <v>0</v>
      </c>
      <c r="J94" s="14">
        <v>15814.5</v>
      </c>
      <c r="K94" s="14">
        <v>15814.5</v>
      </c>
      <c r="L94" s="65">
        <f>IFERROR($G94/$H94,0)</f>
        <v>1.0018074708796358</v>
      </c>
    </row>
    <row r="95" spans="1:12" x14ac:dyDescent="0.2">
      <c r="A95" s="9"/>
      <c r="B95" s="9" t="str">
        <f>IF(ISBLANK(E95),B94,IF(AND(F95=0,G95=0,H95=0,I95=0,K95=0),"Hide","Show"))</f>
        <v>Show</v>
      </c>
      <c r="C95" s="19">
        <v>1</v>
      </c>
      <c r="D95" s="19">
        <v>8101</v>
      </c>
      <c r="E95" s="6" t="s">
        <v>83</v>
      </c>
      <c r="F95" s="14">
        <v>0</v>
      </c>
      <c r="G95" s="14">
        <v>4.34</v>
      </c>
      <c r="H95" s="14">
        <f>150*$C95</f>
        <v>150</v>
      </c>
      <c r="I95" s="14">
        <v>0</v>
      </c>
      <c r="J95" s="14">
        <v>0</v>
      </c>
      <c r="K95" s="14">
        <v>0</v>
      </c>
      <c r="L95" s="65">
        <f>IFERROR($G95/$H95,0)</f>
        <v>2.8933333333333332E-2</v>
      </c>
    </row>
    <row r="96" spans="1:12" hidden="1" x14ac:dyDescent="0.2">
      <c r="A96" s="9"/>
      <c r="B96" s="9" t="str">
        <f>IF(ISBLANK(E96),B95,IF(AND(F96=0,G96=0,H96=0,I96=0,K96=0),"Hide","Show"))</f>
        <v>Hide</v>
      </c>
      <c r="C96" s="19">
        <v>1</v>
      </c>
      <c r="D96" s="19">
        <v>8111</v>
      </c>
      <c r="E96" s="6" t="s">
        <v>84</v>
      </c>
      <c r="F96" s="14">
        <v>0</v>
      </c>
      <c r="G96" s="14">
        <v>0</v>
      </c>
      <c r="H96" s="14">
        <f>0*$C96</f>
        <v>0</v>
      </c>
      <c r="I96" s="14">
        <v>0</v>
      </c>
      <c r="J96" s="14">
        <v>0</v>
      </c>
      <c r="K96" s="14">
        <v>0</v>
      </c>
      <c r="L96" s="65">
        <f>IFERROR($G96/$H96,0)</f>
        <v>0</v>
      </c>
    </row>
    <row r="97" spans="1:12" hidden="1" x14ac:dyDescent="0.2">
      <c r="A97" s="9"/>
      <c r="B97" s="9" t="str">
        <f>IF(ISBLANK(E97),B96,IF(AND(F97=0,G97=0,H97=0,I97=0,K97=0),"Hide","Show"))</f>
        <v>Hide</v>
      </c>
      <c r="C97" s="19">
        <v>1</v>
      </c>
      <c r="D97" s="19">
        <v>8121</v>
      </c>
      <c r="E97" s="6" t="s">
        <v>85</v>
      </c>
      <c r="F97" s="14">
        <v>0</v>
      </c>
      <c r="G97" s="14">
        <v>0</v>
      </c>
      <c r="H97" s="14">
        <f>0*$C97</f>
        <v>0</v>
      </c>
      <c r="I97" s="14">
        <v>0</v>
      </c>
      <c r="J97" s="14">
        <v>0</v>
      </c>
      <c r="K97" s="14">
        <v>0</v>
      </c>
      <c r="L97" s="65">
        <f>IFERROR($G97/$H97,0)</f>
        <v>0</v>
      </c>
    </row>
    <row r="98" spans="1:12" hidden="1" x14ac:dyDescent="0.2">
      <c r="A98" s="9"/>
      <c r="B98" s="9" t="str">
        <f>IF(ISBLANK(E98),B97,IF(AND(F98=0,G98=0,H98=0,I98=0,K98=0),"Hide","Show"))</f>
        <v>Hide</v>
      </c>
      <c r="C98" s="19">
        <v>1</v>
      </c>
      <c r="D98" s="19">
        <v>8131</v>
      </c>
      <c r="E98" s="6" t="s">
        <v>86</v>
      </c>
      <c r="F98" s="14">
        <v>0</v>
      </c>
      <c r="G98" s="14">
        <v>0</v>
      </c>
      <c r="H98" s="14">
        <f>0*$C98</f>
        <v>0</v>
      </c>
      <c r="I98" s="14">
        <v>0</v>
      </c>
      <c r="J98" s="14">
        <v>0</v>
      </c>
      <c r="K98" s="14">
        <v>0</v>
      </c>
      <c r="L98" s="65">
        <f>IFERROR($G98/$H98,0)</f>
        <v>0</v>
      </c>
    </row>
    <row r="99" spans="1:12" hidden="1" x14ac:dyDescent="0.2">
      <c r="A99" s="9"/>
      <c r="B99" s="9" t="str">
        <f>IF(ISBLANK(E99),B98,IF(AND(F99=0,G99=0,H99=0,I99=0,K99=0),"Hide","Show"))</f>
        <v>Hide</v>
      </c>
      <c r="C99" s="19">
        <v>1</v>
      </c>
      <c r="D99" s="19">
        <v>8141</v>
      </c>
      <c r="E99" s="6" t="s">
        <v>87</v>
      </c>
      <c r="F99" s="14">
        <v>0</v>
      </c>
      <c r="G99" s="14">
        <v>0</v>
      </c>
      <c r="H99" s="14">
        <f>0*$C99</f>
        <v>0</v>
      </c>
      <c r="I99" s="14">
        <v>0</v>
      </c>
      <c r="J99" s="14">
        <v>0</v>
      </c>
      <c r="K99" s="14">
        <v>0</v>
      </c>
      <c r="L99" s="65">
        <f>IFERROR($G99/$H99,0)</f>
        <v>0</v>
      </c>
    </row>
    <row r="100" spans="1:12" hidden="1" x14ac:dyDescent="0.2">
      <c r="A100" s="9"/>
      <c r="B100" s="9" t="str">
        <f>IF(ISBLANK(E100),B99,IF(AND(F100=0,G100=0,H100=0,I100=0,K100=0),"Hide","Show"))</f>
        <v>Hide</v>
      </c>
      <c r="C100" s="19">
        <v>1</v>
      </c>
      <c r="D100" s="19">
        <v>8171</v>
      </c>
      <c r="E100" s="6" t="s">
        <v>88</v>
      </c>
      <c r="F100" s="14">
        <v>0</v>
      </c>
      <c r="G100" s="14">
        <v>0</v>
      </c>
      <c r="H100" s="14">
        <f>0*$C100</f>
        <v>0</v>
      </c>
      <c r="I100" s="14">
        <v>0</v>
      </c>
      <c r="J100" s="14">
        <v>0</v>
      </c>
      <c r="K100" s="14">
        <v>0</v>
      </c>
      <c r="L100" s="65">
        <f>IFERROR($G100/$H100,0)</f>
        <v>0</v>
      </c>
    </row>
    <row r="101" spans="1:12" x14ac:dyDescent="0.2">
      <c r="A101" s="9"/>
      <c r="B101" s="9" t="str">
        <f>IF(ISBLANK(E101),B100,IF(AND(F101=0,G101=0,H101=0,I101=0,K101=0),"Hide","Show"))</f>
        <v>Show</v>
      </c>
      <c r="C101" s="19">
        <v>1</v>
      </c>
      <c r="D101" s="19">
        <v>8901</v>
      </c>
      <c r="E101" s="6" t="s">
        <v>89</v>
      </c>
      <c r="F101" s="14">
        <v>0</v>
      </c>
      <c r="G101" s="14">
        <v>1250</v>
      </c>
      <c r="H101" s="14">
        <f>0*$C101</f>
        <v>0</v>
      </c>
      <c r="I101" s="14">
        <v>0</v>
      </c>
      <c r="J101" s="14">
        <v>0</v>
      </c>
      <c r="K101" s="14">
        <v>0</v>
      </c>
      <c r="L101" s="65">
        <f>IFERROR($G101/$H101,0)</f>
        <v>0</v>
      </c>
    </row>
    <row r="102" spans="1:12" x14ac:dyDescent="0.2">
      <c r="A102" s="9"/>
      <c r="B102" s="9" t="str">
        <f>IF(ISBLANK(E102),B101,IF(AND(F102=0,G102=0,H102=0,I102=0,K102=0),"Hide","Show"))</f>
        <v>Show</v>
      </c>
      <c r="E102" s="20" t="s">
        <v>90</v>
      </c>
      <c r="F102" s="27">
        <f>SUBTOTAL(9,F93:F101)</f>
        <v>0</v>
      </c>
      <c r="G102" s="27">
        <f>SUBTOTAL(9,G93:G101)</f>
        <v>23701.84</v>
      </c>
      <c r="H102" s="27">
        <f>SUBTOTAL(9,H93:H101)</f>
        <v>22557</v>
      </c>
      <c r="I102" s="27">
        <f>SUBTOTAL(9,I93:I101)</f>
        <v>0</v>
      </c>
      <c r="J102" s="27">
        <f>SUBTOTAL(9,J93:J101)</f>
        <v>15814.5</v>
      </c>
      <c r="K102" s="27">
        <f>SUBTOTAL(9,K93:K101)</f>
        <v>15814.5</v>
      </c>
      <c r="L102" s="68">
        <f>IFERROR($G102/$H102,0)</f>
        <v>1.0507532029968525</v>
      </c>
    </row>
    <row r="103" spans="1:12" x14ac:dyDescent="0.2">
      <c r="A103" s="9"/>
      <c r="B103" s="9" t="str">
        <f>IF(ISBLANK(E103),B102,IF(AND(F103=0,G103=0,H103=0,I103=0,K103=0),"Hide","Show"))</f>
        <v>Show</v>
      </c>
      <c r="E103" s="6"/>
    </row>
    <row r="104" spans="1:12" hidden="1" x14ac:dyDescent="0.2">
      <c r="A104" s="9"/>
      <c r="B104" s="9" t="str">
        <f>IF(ISBLANK(E104),B103,IF(AND(F104=0,G104=0,H104=0,I104=0,K104=0),"Hide","Show"))</f>
        <v>Hide</v>
      </c>
      <c r="C104" s="19">
        <v>1</v>
      </c>
      <c r="D104" s="19">
        <v>9601</v>
      </c>
      <c r="E104" s="6" t="s">
        <v>91</v>
      </c>
      <c r="F104" s="14">
        <v>0</v>
      </c>
      <c r="G104" s="14">
        <v>0</v>
      </c>
      <c r="H104" s="14">
        <f>0*$C104</f>
        <v>0</v>
      </c>
      <c r="I104" s="14">
        <v>0</v>
      </c>
      <c r="J104" s="14">
        <v>0</v>
      </c>
      <c r="K104" s="14">
        <v>0</v>
      </c>
      <c r="L104" s="65">
        <f>IFERROR($G104/$H104,0)</f>
        <v>0</v>
      </c>
    </row>
    <row r="105" spans="1:12" hidden="1" x14ac:dyDescent="0.2">
      <c r="A105" s="9"/>
      <c r="B105" s="9" t="str">
        <f>IF(ISBLANK(E105),B104,IF(AND(F105=0,G105=0,H105=0,I105=0,K105=0),"Hide","Show"))</f>
        <v>Hide</v>
      </c>
      <c r="C105" s="19">
        <v>1</v>
      </c>
      <c r="D105" s="19">
        <v>9611</v>
      </c>
      <c r="E105" s="6" t="s">
        <v>92</v>
      </c>
      <c r="F105" s="14">
        <v>0</v>
      </c>
      <c r="G105" s="14">
        <v>0</v>
      </c>
      <c r="H105" s="14">
        <f>0*$C105</f>
        <v>0</v>
      </c>
      <c r="I105" s="14">
        <v>0</v>
      </c>
      <c r="J105" s="14">
        <v>0</v>
      </c>
      <c r="K105" s="14">
        <v>0</v>
      </c>
      <c r="L105" s="65">
        <f>IFERROR($G105/$H105,0)</f>
        <v>0</v>
      </c>
    </row>
    <row r="106" spans="1:12" hidden="1" x14ac:dyDescent="0.2">
      <c r="A106" s="9"/>
      <c r="B106" s="9" t="str">
        <f>IF(ISBLANK(E106),B105,IF(AND(F106=0,G106=0,H106=0,I106=0,K106=0),"Hide","Show"))</f>
        <v>Hide</v>
      </c>
      <c r="C106" s="19">
        <v>1</v>
      </c>
      <c r="D106" s="19">
        <v>9631</v>
      </c>
      <c r="E106" s="6" t="s">
        <v>93</v>
      </c>
      <c r="F106" s="14">
        <v>0</v>
      </c>
      <c r="G106" s="14">
        <v>0</v>
      </c>
      <c r="H106" s="14">
        <f>0*$C106</f>
        <v>0</v>
      </c>
      <c r="I106" s="14">
        <v>0</v>
      </c>
      <c r="J106" s="14">
        <v>0</v>
      </c>
      <c r="K106" s="14">
        <v>0</v>
      </c>
      <c r="L106" s="65">
        <f>IFERROR($G106/$H106,0)</f>
        <v>0</v>
      </c>
    </row>
    <row r="107" spans="1:12" hidden="1" x14ac:dyDescent="0.2">
      <c r="A107" s="9"/>
      <c r="B107" s="9" t="str">
        <f>IF(ISBLANK(E107),B106,IF(AND(F107=0,G107=0,H107=0,I107=0,K107=0),"Hide","Show"))</f>
        <v>Hide</v>
      </c>
      <c r="C107" s="19">
        <v>1</v>
      </c>
      <c r="D107" s="19">
        <v>9651</v>
      </c>
      <c r="E107" s="6" t="s">
        <v>94</v>
      </c>
      <c r="F107" s="14">
        <v>0</v>
      </c>
      <c r="G107" s="14">
        <v>0</v>
      </c>
      <c r="H107" s="14">
        <f>0*$C107</f>
        <v>0</v>
      </c>
      <c r="I107" s="14">
        <v>0</v>
      </c>
      <c r="J107" s="14">
        <v>0</v>
      </c>
      <c r="K107" s="14">
        <v>0</v>
      </c>
      <c r="L107" s="65">
        <f>IFERROR($G107/$H107,0)</f>
        <v>0</v>
      </c>
    </row>
    <row r="108" spans="1:12" hidden="1" x14ac:dyDescent="0.2">
      <c r="A108" s="9"/>
      <c r="B108" s="9" t="str">
        <f>IF(ISBLANK(E108),B107,IF(AND(F108=0,G108=0,H108=0,I108=0,K108=0),"Hide","Show"))</f>
        <v>Hide</v>
      </c>
      <c r="C108" s="19">
        <v>1</v>
      </c>
      <c r="D108" s="19">
        <v>9691</v>
      </c>
      <c r="E108" s="6" t="s">
        <v>95</v>
      </c>
      <c r="F108" s="14">
        <v>0</v>
      </c>
      <c r="G108" s="14">
        <v>0</v>
      </c>
      <c r="H108" s="14">
        <f>0*$C108</f>
        <v>0</v>
      </c>
      <c r="I108" s="14">
        <v>0</v>
      </c>
      <c r="J108" s="14">
        <v>0</v>
      </c>
      <c r="K108" s="14">
        <v>0</v>
      </c>
      <c r="L108" s="65">
        <f>IFERROR($G108/$H108,0)</f>
        <v>0</v>
      </c>
    </row>
    <row r="109" spans="1:12" x14ac:dyDescent="0.2">
      <c r="A109" s="9"/>
      <c r="B109" s="9" t="str">
        <f>IF(ISBLANK(E109),B108,IF(AND(F109=0,G109=0,H109=0,I109=0,K109=0),"Hide","Show"))</f>
        <v>Show</v>
      </c>
      <c r="C109" s="19">
        <v>1</v>
      </c>
      <c r="D109" s="19">
        <v>9692</v>
      </c>
      <c r="E109" s="6" t="s">
        <v>96</v>
      </c>
      <c r="F109" s="14">
        <v>0</v>
      </c>
      <c r="G109" s="14">
        <v>500</v>
      </c>
      <c r="H109" s="14">
        <f>500*$C109</f>
        <v>500</v>
      </c>
      <c r="I109" s="14">
        <v>0</v>
      </c>
      <c r="J109" s="14">
        <v>500</v>
      </c>
      <c r="K109" s="14">
        <v>500</v>
      </c>
      <c r="L109" s="65">
        <f>IFERROR($G109/$H109,0)</f>
        <v>1</v>
      </c>
    </row>
    <row r="110" spans="1:12" hidden="1" x14ac:dyDescent="0.2">
      <c r="A110" s="9"/>
      <c r="B110" s="9" t="str">
        <f>IF(ISBLANK(E110),B109,IF(AND(F110=0,G110=0,H110=0,I110=0,K110=0),"Hide","Show"))</f>
        <v>Hide</v>
      </c>
      <c r="C110" s="19">
        <v>1</v>
      </c>
      <c r="D110" s="19">
        <v>9701</v>
      </c>
      <c r="E110" s="6" t="s">
        <v>97</v>
      </c>
      <c r="F110" s="14">
        <v>0</v>
      </c>
      <c r="G110" s="14">
        <v>0</v>
      </c>
      <c r="H110" s="14">
        <f>0*$C110</f>
        <v>0</v>
      </c>
      <c r="I110" s="14">
        <v>0</v>
      </c>
      <c r="J110" s="14">
        <v>0</v>
      </c>
      <c r="K110" s="14">
        <v>0</v>
      </c>
      <c r="L110" s="65">
        <f>IFERROR($G110/$H110,0)</f>
        <v>0</v>
      </c>
    </row>
    <row r="111" spans="1:12" hidden="1" x14ac:dyDescent="0.2">
      <c r="A111" s="9"/>
      <c r="B111" s="9" t="str">
        <f>IF(ISBLANK(E111),B110,IF(AND(F111=0,G111=0,H111=0,I111=0,K111=0),"Hide","Show"))</f>
        <v>Hide</v>
      </c>
      <c r="C111" s="19">
        <v>1</v>
      </c>
      <c r="D111" s="19">
        <v>9711</v>
      </c>
      <c r="E111" s="6" t="s">
        <v>98</v>
      </c>
      <c r="F111" s="14">
        <v>0</v>
      </c>
      <c r="G111" s="14">
        <v>0</v>
      </c>
      <c r="H111" s="14">
        <f>0*$C111</f>
        <v>0</v>
      </c>
      <c r="I111" s="14">
        <v>0</v>
      </c>
      <c r="J111" s="14">
        <v>0</v>
      </c>
      <c r="K111" s="14">
        <v>0</v>
      </c>
      <c r="L111" s="65">
        <f>IFERROR($G111/$H111,0)</f>
        <v>0</v>
      </c>
    </row>
    <row r="112" spans="1:12" hidden="1" x14ac:dyDescent="0.2">
      <c r="A112" s="9"/>
      <c r="B112" s="9" t="str">
        <f>IF(ISBLANK(E112),B111,IF(AND(F112=0,G112=0,H112=0,I112=0,K112=0),"Hide","Show"))</f>
        <v>Hide</v>
      </c>
      <c r="C112" s="19">
        <v>1</v>
      </c>
      <c r="D112" s="19">
        <v>9721</v>
      </c>
      <c r="E112" s="6" t="s">
        <v>99</v>
      </c>
      <c r="F112" s="14">
        <v>0</v>
      </c>
      <c r="G112" s="14">
        <v>0</v>
      </c>
      <c r="H112" s="14">
        <f>0*$C112</f>
        <v>0</v>
      </c>
      <c r="I112" s="14">
        <v>0</v>
      </c>
      <c r="J112" s="14">
        <v>0</v>
      </c>
      <c r="K112" s="14">
        <v>0</v>
      </c>
      <c r="L112" s="65">
        <f>IFERROR($G112/$H112,0)</f>
        <v>0</v>
      </c>
    </row>
    <row r="113" spans="1:12" hidden="1" x14ac:dyDescent="0.2">
      <c r="A113" s="9"/>
      <c r="B113" s="9" t="str">
        <f>IF(ISBLANK(E113),B112,IF(AND(F113=0,G113=0,H113=0,I113=0,K113=0),"Hide","Show"))</f>
        <v>Hide</v>
      </c>
      <c r="C113" s="19">
        <v>1</v>
      </c>
      <c r="D113" s="19">
        <v>9731</v>
      </c>
      <c r="E113" s="6" t="s">
        <v>100</v>
      </c>
      <c r="F113" s="14">
        <v>0</v>
      </c>
      <c r="G113" s="14">
        <v>0</v>
      </c>
      <c r="H113" s="14">
        <f>0*$C113</f>
        <v>0</v>
      </c>
      <c r="I113" s="14">
        <v>0</v>
      </c>
      <c r="J113" s="14">
        <v>0</v>
      </c>
      <c r="K113" s="14">
        <v>0</v>
      </c>
      <c r="L113" s="65">
        <f>IFERROR($G113/$H113,0)</f>
        <v>0</v>
      </c>
    </row>
    <row r="114" spans="1:12" hidden="1" x14ac:dyDescent="0.2">
      <c r="A114" s="9"/>
      <c r="B114" s="9" t="str">
        <f>IF(ISBLANK(E114),B113,IF(AND(F114=0,G114=0,H114=0,I114=0,K114=0),"Hide","Show"))</f>
        <v>Hide</v>
      </c>
      <c r="C114" s="19">
        <v>1</v>
      </c>
      <c r="D114" s="19">
        <v>9801</v>
      </c>
      <c r="E114" s="6" t="s">
        <v>101</v>
      </c>
      <c r="F114" s="14">
        <v>0</v>
      </c>
      <c r="G114" s="14">
        <v>0</v>
      </c>
      <c r="H114" s="14">
        <f>0*$C114</f>
        <v>0</v>
      </c>
      <c r="I114" s="14">
        <v>0</v>
      </c>
      <c r="J114" s="14">
        <v>0</v>
      </c>
      <c r="K114" s="14">
        <v>0</v>
      </c>
      <c r="L114" s="65">
        <f>IFERROR($G114/$H114,0)</f>
        <v>0</v>
      </c>
    </row>
    <row r="115" spans="1:12" hidden="1" x14ac:dyDescent="0.2">
      <c r="A115" s="9"/>
      <c r="B115" s="9" t="str">
        <f>IF(ISBLANK(E115),B114,IF(AND(F115=0,G115=0,H115=0,I115=0,K115=0),"Hide","Show"))</f>
        <v>Hide</v>
      </c>
      <c r="C115" s="19">
        <v>1</v>
      </c>
      <c r="D115" s="19">
        <v>9811</v>
      </c>
      <c r="E115" s="6" t="s">
        <v>102</v>
      </c>
      <c r="F115" s="14">
        <v>0</v>
      </c>
      <c r="G115" s="14">
        <v>0</v>
      </c>
      <c r="H115" s="14">
        <f>0*$C115</f>
        <v>0</v>
      </c>
      <c r="I115" s="14">
        <v>0</v>
      </c>
      <c r="J115" s="14">
        <v>0</v>
      </c>
      <c r="K115" s="14">
        <v>0</v>
      </c>
      <c r="L115" s="65">
        <f>IFERROR($G115/$H115,0)</f>
        <v>0</v>
      </c>
    </row>
    <row r="116" spans="1:12" hidden="1" x14ac:dyDescent="0.2">
      <c r="A116" s="9"/>
      <c r="B116" s="9" t="str">
        <f>IF(ISBLANK(E116),B115,IF(AND(F116=0,G116=0,H116=0,I116=0,K116=0),"Hide","Show"))</f>
        <v>Hide</v>
      </c>
      <c r="C116" s="19">
        <v>1</v>
      </c>
      <c r="D116" s="19">
        <v>9831</v>
      </c>
      <c r="E116" s="6" t="s">
        <v>103</v>
      </c>
      <c r="F116" s="14">
        <v>0</v>
      </c>
      <c r="G116" s="14">
        <v>0</v>
      </c>
      <c r="H116" s="14">
        <f>0*$C116</f>
        <v>0</v>
      </c>
      <c r="I116" s="14">
        <v>0</v>
      </c>
      <c r="J116" s="14">
        <v>0</v>
      </c>
      <c r="K116" s="14">
        <v>0</v>
      </c>
      <c r="L116" s="65">
        <f>IFERROR($G116/$H116,0)</f>
        <v>0</v>
      </c>
    </row>
    <row r="117" spans="1:12" hidden="1" x14ac:dyDescent="0.2">
      <c r="A117" s="9"/>
      <c r="B117" s="9" t="str">
        <f>IF(ISBLANK(E117),B116,IF(AND(F117=0,G117=0,H117=0,I117=0,K117=0),"Hide","Show"))</f>
        <v>Hide</v>
      </c>
      <c r="C117" s="19">
        <v>1</v>
      </c>
      <c r="D117" s="19">
        <v>9851</v>
      </c>
      <c r="E117" s="6" t="s">
        <v>104</v>
      </c>
      <c r="F117" s="14">
        <v>0</v>
      </c>
      <c r="G117" s="14">
        <v>0</v>
      </c>
      <c r="H117" s="14">
        <f>0*$C117</f>
        <v>0</v>
      </c>
      <c r="I117" s="14">
        <v>0</v>
      </c>
      <c r="J117" s="14">
        <v>0</v>
      </c>
      <c r="K117" s="14">
        <v>0</v>
      </c>
      <c r="L117" s="65">
        <f>IFERROR($G117/$H117,0)</f>
        <v>0</v>
      </c>
    </row>
    <row r="118" spans="1:12" hidden="1" x14ac:dyDescent="0.2">
      <c r="A118" s="9"/>
      <c r="B118" s="9" t="str">
        <f>IF(ISBLANK(E118),B117,IF(AND(F118=0,G118=0,H118=0,I118=0,K118=0),"Hide","Show"))</f>
        <v>Hide</v>
      </c>
      <c r="C118" s="19">
        <v>1</v>
      </c>
      <c r="D118" s="19">
        <v>9891</v>
      </c>
      <c r="E118" s="6" t="s">
        <v>105</v>
      </c>
      <c r="F118" s="14">
        <v>0</v>
      </c>
      <c r="G118" s="14">
        <v>0</v>
      </c>
      <c r="H118" s="14">
        <f>0*$C118</f>
        <v>0</v>
      </c>
      <c r="I118" s="14">
        <v>0</v>
      </c>
      <c r="J118" s="14">
        <v>0</v>
      </c>
      <c r="K118" s="14">
        <v>0</v>
      </c>
      <c r="L118" s="65">
        <f>IFERROR($G118/$H118,0)</f>
        <v>0</v>
      </c>
    </row>
    <row r="119" spans="1:12" hidden="1" x14ac:dyDescent="0.2">
      <c r="A119" s="9"/>
      <c r="B119" s="9" t="str">
        <f>IF(ISBLANK(E119),B118,IF(AND(F119=0,G119=0,H119=0,I119=0,K119=0),"Hide","Show"))</f>
        <v>Hide</v>
      </c>
      <c r="C119" s="19">
        <v>1</v>
      </c>
      <c r="D119" s="19">
        <v>9892</v>
      </c>
      <c r="E119" s="6" t="s">
        <v>106</v>
      </c>
      <c r="F119" s="14">
        <v>0</v>
      </c>
      <c r="G119" s="14">
        <v>0</v>
      </c>
      <c r="H119" s="14">
        <f>0*$C119</f>
        <v>0</v>
      </c>
      <c r="I119" s="14">
        <v>0</v>
      </c>
      <c r="J119" s="14">
        <v>0</v>
      </c>
      <c r="K119" s="14">
        <v>0</v>
      </c>
      <c r="L119" s="65">
        <f>IFERROR($G119/$H119,0)</f>
        <v>0</v>
      </c>
    </row>
    <row r="120" spans="1:12" hidden="1" x14ac:dyDescent="0.2">
      <c r="A120" s="9"/>
      <c r="B120" s="9" t="str">
        <f>IF(ISBLANK(E120),B119,IF(AND(F120=0,G120=0,H120=0,I120=0,K120=0),"Hide","Show"))</f>
        <v>Hide</v>
      </c>
      <c r="C120" s="19">
        <v>1</v>
      </c>
      <c r="D120" s="19">
        <v>9901</v>
      </c>
      <c r="E120" s="6" t="s">
        <v>107</v>
      </c>
      <c r="F120" s="14">
        <v>0</v>
      </c>
      <c r="G120" s="14">
        <v>0</v>
      </c>
      <c r="H120" s="14">
        <f>0*$C120</f>
        <v>0</v>
      </c>
      <c r="I120" s="14">
        <v>0</v>
      </c>
      <c r="J120" s="14">
        <v>0</v>
      </c>
      <c r="K120" s="14">
        <v>0</v>
      </c>
      <c r="L120" s="65">
        <f>IFERROR($G120/$H120,0)</f>
        <v>0</v>
      </c>
    </row>
    <row r="121" spans="1:12" hidden="1" x14ac:dyDescent="0.2">
      <c r="A121" s="9"/>
      <c r="B121" s="9" t="str">
        <f>IF(ISBLANK(E121),B120,IF(AND(F121=0,G121=0,H121=0,I121=0,K121=0),"Hide","Show"))</f>
        <v>Hide</v>
      </c>
      <c r="C121" s="19">
        <v>1</v>
      </c>
      <c r="D121" s="19">
        <v>9911</v>
      </c>
      <c r="E121" s="6" t="s">
        <v>108</v>
      </c>
      <c r="F121" s="14">
        <v>0</v>
      </c>
      <c r="G121" s="14">
        <v>0</v>
      </c>
      <c r="H121" s="14">
        <f>0*$C121</f>
        <v>0</v>
      </c>
      <c r="I121" s="14">
        <v>0</v>
      </c>
      <c r="J121" s="14">
        <v>0</v>
      </c>
      <c r="K121" s="14">
        <v>0</v>
      </c>
      <c r="L121" s="65">
        <f>IFERROR($G121/$H121,0)</f>
        <v>0</v>
      </c>
    </row>
    <row r="122" spans="1:12" hidden="1" x14ac:dyDescent="0.2">
      <c r="A122" s="9"/>
      <c r="B122" s="9" t="str">
        <f>IF(ISBLANK(E122),B121,IF(AND(F122=0,G122=0,H122=0,I122=0,K122=0),"Hide","Show"))</f>
        <v>Hide</v>
      </c>
      <c r="C122" s="19">
        <v>1</v>
      </c>
      <c r="D122" s="19">
        <v>9921</v>
      </c>
      <c r="E122" s="6" t="s">
        <v>109</v>
      </c>
      <c r="F122" s="14">
        <v>0</v>
      </c>
      <c r="G122" s="14">
        <v>0</v>
      </c>
      <c r="H122" s="14">
        <f>0*$C122</f>
        <v>0</v>
      </c>
      <c r="I122" s="14">
        <v>0</v>
      </c>
      <c r="J122" s="14">
        <v>0</v>
      </c>
      <c r="K122" s="14">
        <v>0</v>
      </c>
      <c r="L122" s="65">
        <f>IFERROR($G122/$H122,0)</f>
        <v>0</v>
      </c>
    </row>
    <row r="123" spans="1:12" hidden="1" x14ac:dyDescent="0.2">
      <c r="A123" s="9"/>
      <c r="B123" s="9" t="str">
        <f>IF(ISBLANK(E123),B122,IF(AND(F123=0,G123=0,H123=0,I123=0,K123=0),"Hide","Show"))</f>
        <v>Hide</v>
      </c>
      <c r="C123" s="19">
        <v>1</v>
      </c>
      <c r="D123" s="19">
        <v>9931</v>
      </c>
      <c r="E123" s="6" t="s">
        <v>110</v>
      </c>
      <c r="F123" s="14">
        <v>0</v>
      </c>
      <c r="G123" s="14">
        <v>0</v>
      </c>
      <c r="H123" s="14">
        <f>0*$C123</f>
        <v>0</v>
      </c>
      <c r="I123" s="14">
        <v>0</v>
      </c>
      <c r="J123" s="14">
        <v>0</v>
      </c>
      <c r="K123" s="14">
        <v>0</v>
      </c>
      <c r="L123" s="65">
        <f>IFERROR($G123/$H123,0)</f>
        <v>0</v>
      </c>
    </row>
    <row r="124" spans="1:12" x14ac:dyDescent="0.2">
      <c r="A124" s="9"/>
      <c r="B124" s="9" t="str">
        <f>IF(ISBLANK(E124),B123,IF(AND(F124=0,G124=0,H124=0,I124=0,K124=0),"Hide","Show"))</f>
        <v>Show</v>
      </c>
      <c r="E124" s="20" t="s">
        <v>111</v>
      </c>
      <c r="F124" s="27">
        <f>SUBTOTAL(9,F104:F123)</f>
        <v>0</v>
      </c>
      <c r="G124" s="27">
        <f>SUBTOTAL(9,G104:G123)</f>
        <v>500</v>
      </c>
      <c r="H124" s="27">
        <f>SUBTOTAL(9,H104:H123)</f>
        <v>500</v>
      </c>
      <c r="I124" s="27">
        <f>SUBTOTAL(9,I104:I123)</f>
        <v>0</v>
      </c>
      <c r="J124" s="27">
        <f>SUBTOTAL(9,J104:J123)</f>
        <v>500</v>
      </c>
      <c r="K124" s="27">
        <f>SUBTOTAL(9,K104:K123)</f>
        <v>500</v>
      </c>
      <c r="L124" s="68">
        <f>IFERROR($G124/$H124,0)</f>
        <v>1</v>
      </c>
    </row>
    <row r="125" spans="1:12" x14ac:dyDescent="0.2">
      <c r="A125" s="9"/>
      <c r="B125" s="9" t="str">
        <f>IF(ISBLANK(E125),B124,IF(AND(F125=0,G125=0,H125=0,I125=0,K125=0),"Hide","Show"))</f>
        <v>Show</v>
      </c>
      <c r="E125" s="6"/>
    </row>
    <row r="126" spans="1:12" x14ac:dyDescent="0.2">
      <c r="A126" s="9"/>
      <c r="B126" s="9" t="str">
        <f>IF(ISBLANK(E126),B125,IF(AND(F126=0,G126=0,H126=0,I126=0,K126=0),"Hide","Show"))</f>
        <v>Show</v>
      </c>
      <c r="E126" s="20" t="s">
        <v>112</v>
      </c>
      <c r="F126" s="28">
        <f>SUBTOTAL(9,F43:F124)</f>
        <v>513.13</v>
      </c>
      <c r="G126" s="28">
        <f>SUBTOTAL(9,G43:G124)</f>
        <v>34328.04</v>
      </c>
      <c r="H126" s="28">
        <f>SUBTOTAL(9,H43:H124)</f>
        <v>52612</v>
      </c>
      <c r="I126" s="28">
        <f>SUBTOTAL(9,I43:I124)</f>
        <v>88.27</v>
      </c>
      <c r="J126" s="28">
        <f>SUBTOTAL(9,J43:J124)</f>
        <v>17227.32</v>
      </c>
      <c r="K126" s="28">
        <f>SUBTOTAL(9,K43:K124)</f>
        <v>21133.59</v>
      </c>
      <c r="L126" s="66">
        <f>IFERROR($G126/$H126,0)</f>
        <v>0.65247548087888696</v>
      </c>
    </row>
    <row r="127" spans="1:12" x14ac:dyDescent="0.2">
      <c r="A127" s="9"/>
      <c r="B127" s="9" t="str">
        <f>IF(ISBLANK(E127),B126,IF(AND(F127=0,G127=0,H127=0,I127=0,K127=0),"Hide","Show"))</f>
        <v>Show</v>
      </c>
      <c r="E127" s="6"/>
    </row>
    <row r="128" spans="1:12" ht="13.5" thickBot="1" x14ac:dyDescent="0.25">
      <c r="A128" s="9"/>
      <c r="B128" s="9" t="str">
        <f>IF(ISBLANK(E128),B127,IF(AND(F128=0,G128=0,H128=0,I128=0,K128=0),"Hide","Show"))</f>
        <v>Show</v>
      </c>
      <c r="E128" s="20" t="s">
        <v>2345</v>
      </c>
      <c r="F128" s="34">
        <f>F41-F126</f>
        <v>5232.2499999999991</v>
      </c>
      <c r="G128" s="34">
        <f>G41-G126</f>
        <v>-18484.089999999997</v>
      </c>
      <c r="H128" s="34">
        <f>H41-H126</f>
        <v>658</v>
      </c>
      <c r="I128" s="34">
        <f>I41-I126</f>
        <v>2149.27</v>
      </c>
      <c r="J128" s="34">
        <f>J41-J126</f>
        <v>67315.510000000009</v>
      </c>
      <c r="K128" s="34">
        <f>K41-K126</f>
        <v>64150.950000000012</v>
      </c>
      <c r="L128" s="67">
        <f>IFERROR($G128/$H128,0)</f>
        <v>-28.091322188449844</v>
      </c>
    </row>
    <row r="129" spans="1:20" ht="13.5" thickTop="1" x14ac:dyDescent="0.2">
      <c r="A129" s="9"/>
      <c r="B129" s="9" t="str">
        <f>IF(ISBLANK(E129),B128,IF(AND(F129=0,G129=0,H129=0,I129=0,K129=0),"Hide","Show"))</f>
        <v>Show</v>
      </c>
      <c r="E129" s="6"/>
    </row>
    <row r="130" spans="1:20" x14ac:dyDescent="0.2">
      <c r="A130" s="9"/>
      <c r="B130" s="9" t="str">
        <f>IF(ISBLANK(E130),B129,IF(AND(F130=0,G130=0,H130=0,I130=0,K130=0),"Hide","Show"))</f>
        <v>Show</v>
      </c>
      <c r="C130" s="11">
        <v>-1</v>
      </c>
      <c r="D130" s="11" t="str">
        <f>"904-0000-00000-00000-2001"</f>
        <v>904-0000-00000-00000-2001</v>
      </c>
      <c r="E130" s="6" t="s">
        <v>113</v>
      </c>
      <c r="F130" s="14">
        <v>0</v>
      </c>
      <c r="G130" s="14">
        <v>305237.26</v>
      </c>
      <c r="H130" s="14"/>
      <c r="I130" s="14"/>
      <c r="J130" s="14">
        <v>241086.31</v>
      </c>
      <c r="K130" s="14">
        <v>241086.31</v>
      </c>
      <c r="L130" s="65">
        <f>IFERROR($G130/$H130,0)</f>
        <v>0</v>
      </c>
    </row>
    <row r="131" spans="1:20" x14ac:dyDescent="0.2">
      <c r="A131" s="9"/>
      <c r="B131" s="9" t="str">
        <f>IF(ISBLANK(E131),B130,IF(AND(F131=0,G131=0,H131=0,I131=0,K131=0),"Hide","Show"))</f>
        <v>Show</v>
      </c>
      <c r="E131" s="6"/>
    </row>
    <row r="132" spans="1:20" ht="13.5" thickBot="1" x14ac:dyDescent="0.25">
      <c r="A132" s="9"/>
      <c r="B132" s="9" t="str">
        <f>IF(ISBLANK(E132),B131,IF(AND(F132=0,G132=0,H132=0,I132=0,K132=0),"Hide","Show"))</f>
        <v>Show</v>
      </c>
      <c r="E132" s="20" t="s">
        <v>114</v>
      </c>
      <c r="F132" s="34">
        <v>0</v>
      </c>
      <c r="G132" s="34">
        <f>G128+G130</f>
        <v>286753.17000000004</v>
      </c>
      <c r="H132" s="34"/>
      <c r="I132" s="34"/>
      <c r="J132" s="34">
        <f>J128+J130</f>
        <v>308401.82</v>
      </c>
      <c r="K132" s="34">
        <f>K128+K130</f>
        <v>305237.26</v>
      </c>
      <c r="L132" s="67">
        <f>IFERROR($G132/$H132,0)</f>
        <v>0</v>
      </c>
    </row>
    <row r="133" spans="1:20" ht="13.5" thickTop="1" x14ac:dyDescent="0.2">
      <c r="L133" s="41"/>
    </row>
    <row r="135" spans="1:20" x14ac:dyDescent="0.2">
      <c r="M135" s="41"/>
    </row>
    <row r="136" spans="1:20" x14ac:dyDescent="0.2">
      <c r="N136" s="41"/>
    </row>
    <row r="137" spans="1:20" x14ac:dyDescent="0.2">
      <c r="O137" s="41"/>
    </row>
    <row r="138" spans="1:20" x14ac:dyDescent="0.2">
      <c r="P138" s="41"/>
    </row>
    <row r="139" spans="1:20" x14ac:dyDescent="0.2">
      <c r="Q139" s="41"/>
    </row>
    <row r="140" spans="1:20" x14ac:dyDescent="0.2">
      <c r="R140" s="41"/>
    </row>
    <row r="141" spans="1:20" x14ac:dyDescent="0.2">
      <c r="S141" s="41"/>
    </row>
    <row r="142" spans="1:20" x14ac:dyDescent="0.2">
      <c r="T142" s="41"/>
    </row>
  </sheetData>
  <mergeCells count="3">
    <mergeCell ref="E4:L4"/>
    <mergeCell ref="E5:L5"/>
    <mergeCell ref="E6:L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0704-6D8B-42A0-8A97-DA6A320C3299}">
  <dimension ref="A1:L129"/>
  <sheetViews>
    <sheetView workbookViewId="0"/>
  </sheetViews>
  <sheetFormatPr defaultRowHeight="15" x14ac:dyDescent="0.25"/>
  <sheetData>
    <row r="1" spans="1:12" x14ac:dyDescent="0.25">
      <c r="A1" s="62" t="s">
        <v>2351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  <c r="K1" s="62" t="s">
        <v>183</v>
      </c>
      <c r="L1" s="62" t="s">
        <v>633</v>
      </c>
    </row>
    <row r="2" spans="1:12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  <c r="K2" s="62" t="s">
        <v>184</v>
      </c>
      <c r="L2" s="62" t="s">
        <v>184</v>
      </c>
    </row>
    <row r="4" spans="1:12" x14ac:dyDescent="0.25">
      <c r="A4" s="62" t="s">
        <v>2</v>
      </c>
      <c r="B4" s="62" t="s">
        <v>165</v>
      </c>
      <c r="E4" s="62" t="s">
        <v>3</v>
      </c>
    </row>
    <row r="5" spans="1:12" x14ac:dyDescent="0.25">
      <c r="A5" s="62" t="s">
        <v>166</v>
      </c>
      <c r="B5" s="62" t="s">
        <v>298</v>
      </c>
      <c r="E5" s="62" t="s">
        <v>646</v>
      </c>
    </row>
    <row r="6" spans="1:12" x14ac:dyDescent="0.25">
      <c r="A6" s="62" t="s">
        <v>167</v>
      </c>
      <c r="B6" s="62" t="s">
        <v>299</v>
      </c>
      <c r="E6" s="62" t="s">
        <v>186</v>
      </c>
    </row>
    <row r="7" spans="1:12" x14ac:dyDescent="0.25">
      <c r="A7" s="62" t="s">
        <v>168</v>
      </c>
      <c r="B7" s="62" t="s">
        <v>169</v>
      </c>
    </row>
    <row r="8" spans="1:12" x14ac:dyDescent="0.25">
      <c r="G8" s="62" t="s">
        <v>5</v>
      </c>
      <c r="H8" s="62" t="s">
        <v>187</v>
      </c>
      <c r="I8" s="62" t="s">
        <v>6</v>
      </c>
      <c r="J8" s="62" t="s">
        <v>5</v>
      </c>
      <c r="K8" s="62" t="s">
        <v>2346</v>
      </c>
      <c r="L8" s="62" t="s">
        <v>634</v>
      </c>
    </row>
    <row r="9" spans="1:12" x14ac:dyDescent="0.25">
      <c r="F9" s="62" t="s">
        <v>188</v>
      </c>
      <c r="G9" s="62" t="s">
        <v>189</v>
      </c>
      <c r="H9" s="62" t="s">
        <v>7</v>
      </c>
      <c r="I9" s="62" t="s">
        <v>188</v>
      </c>
      <c r="J9" s="62" t="s">
        <v>647</v>
      </c>
      <c r="K9" s="62" t="s">
        <v>647</v>
      </c>
      <c r="L9" s="62" t="s">
        <v>635</v>
      </c>
    </row>
    <row r="10" spans="1:12" x14ac:dyDescent="0.25">
      <c r="A10" s="62" t="s">
        <v>1</v>
      </c>
      <c r="B10" s="62" t="s">
        <v>8</v>
      </c>
      <c r="C10" s="62" t="s">
        <v>9</v>
      </c>
      <c r="D10" s="62" t="s">
        <v>10</v>
      </c>
    </row>
    <row r="11" spans="1:12" x14ac:dyDescent="0.25">
      <c r="B11" s="62" t="s">
        <v>1536</v>
      </c>
      <c r="C11" s="62" t="s">
        <v>190</v>
      </c>
      <c r="D11" s="62" t="s">
        <v>191</v>
      </c>
      <c r="E11" s="62" t="s">
        <v>11</v>
      </c>
      <c r="F11" s="62" t="s">
        <v>1098</v>
      </c>
      <c r="G11" s="62" t="s">
        <v>1099</v>
      </c>
      <c r="H11" s="62" t="s">
        <v>2254</v>
      </c>
      <c r="I11" s="62" t="s">
        <v>1100</v>
      </c>
      <c r="J11" s="62" t="s">
        <v>1855</v>
      </c>
      <c r="K11" s="62" t="s">
        <v>1101</v>
      </c>
      <c r="L11" s="62" t="s">
        <v>1538</v>
      </c>
    </row>
    <row r="12" spans="1:12" x14ac:dyDescent="0.25">
      <c r="B12" s="62" t="s">
        <v>1539</v>
      </c>
      <c r="C12" s="62" t="s">
        <v>190</v>
      </c>
      <c r="D12" s="62" t="s">
        <v>192</v>
      </c>
      <c r="E12" s="62" t="s">
        <v>12</v>
      </c>
      <c r="F12" s="62" t="s">
        <v>1102</v>
      </c>
      <c r="G12" s="62" t="s">
        <v>1103</v>
      </c>
      <c r="H12" s="62" t="s">
        <v>2255</v>
      </c>
      <c r="I12" s="62" t="s">
        <v>1104</v>
      </c>
      <c r="J12" s="62" t="s">
        <v>1856</v>
      </c>
      <c r="K12" s="62" t="s">
        <v>1105</v>
      </c>
      <c r="L12" s="62" t="s">
        <v>1541</v>
      </c>
    </row>
    <row r="13" spans="1:12" x14ac:dyDescent="0.25">
      <c r="B13" s="62" t="s">
        <v>1542</v>
      </c>
      <c r="E13" s="62" t="s">
        <v>13</v>
      </c>
      <c r="F13" s="62" t="s">
        <v>656</v>
      </c>
      <c r="G13" s="62" t="s">
        <v>657</v>
      </c>
      <c r="H13" s="62" t="s">
        <v>658</v>
      </c>
      <c r="I13" s="62" t="s">
        <v>659</v>
      </c>
      <c r="J13" s="62" t="s">
        <v>660</v>
      </c>
      <c r="K13" s="62" t="s">
        <v>661</v>
      </c>
      <c r="L13" s="62" t="s">
        <v>1543</v>
      </c>
    </row>
    <row r="14" spans="1:12" x14ac:dyDescent="0.25">
      <c r="B14" s="62" t="s">
        <v>1544</v>
      </c>
    </row>
    <row r="15" spans="1:12" x14ac:dyDescent="0.25">
      <c r="B15" s="62" t="s">
        <v>1545</v>
      </c>
      <c r="C15" s="62" t="s">
        <v>190</v>
      </c>
      <c r="D15" s="62" t="s">
        <v>193</v>
      </c>
      <c r="E15" s="62" t="s">
        <v>14</v>
      </c>
      <c r="F15" s="62" t="s">
        <v>1106</v>
      </c>
      <c r="G15" s="62" t="s">
        <v>1107</v>
      </c>
      <c r="H15" s="62" t="s">
        <v>2256</v>
      </c>
      <c r="I15" s="62" t="s">
        <v>1108</v>
      </c>
      <c r="J15" s="62" t="s">
        <v>1857</v>
      </c>
      <c r="K15" s="62" t="s">
        <v>1109</v>
      </c>
      <c r="L15" s="62" t="s">
        <v>1547</v>
      </c>
    </row>
    <row r="16" spans="1:12" x14ac:dyDescent="0.25">
      <c r="B16" s="62" t="s">
        <v>1548</v>
      </c>
      <c r="C16" s="62" t="s">
        <v>190</v>
      </c>
      <c r="D16" s="62" t="s">
        <v>194</v>
      </c>
      <c r="E16" s="62" t="s">
        <v>15</v>
      </c>
      <c r="F16" s="62" t="s">
        <v>1110</v>
      </c>
      <c r="G16" s="62" t="s">
        <v>1111</v>
      </c>
      <c r="H16" s="62" t="s">
        <v>2257</v>
      </c>
      <c r="I16" s="62" t="s">
        <v>1112</v>
      </c>
      <c r="J16" s="62" t="s">
        <v>1858</v>
      </c>
      <c r="K16" s="62" t="s">
        <v>1113</v>
      </c>
      <c r="L16" s="62" t="s">
        <v>1550</v>
      </c>
    </row>
    <row r="17" spans="2:12" x14ac:dyDescent="0.25">
      <c r="B17" s="62" t="s">
        <v>1551</v>
      </c>
      <c r="C17" s="62" t="s">
        <v>190</v>
      </c>
      <c r="D17" s="62" t="s">
        <v>195</v>
      </c>
      <c r="E17" s="62" t="s">
        <v>16</v>
      </c>
      <c r="F17" s="62" t="s">
        <v>1114</v>
      </c>
      <c r="G17" s="62" t="s">
        <v>1115</v>
      </c>
      <c r="H17" s="62" t="s">
        <v>2258</v>
      </c>
      <c r="I17" s="62" t="s">
        <v>1116</v>
      </c>
      <c r="J17" s="62" t="s">
        <v>1859</v>
      </c>
      <c r="K17" s="62" t="s">
        <v>1117</v>
      </c>
      <c r="L17" s="62" t="s">
        <v>1553</v>
      </c>
    </row>
    <row r="18" spans="2:12" x14ac:dyDescent="0.25">
      <c r="B18" s="62" t="s">
        <v>1554</v>
      </c>
      <c r="E18" s="62" t="s">
        <v>17</v>
      </c>
      <c r="F18" s="62" t="s">
        <v>674</v>
      </c>
      <c r="G18" s="62" t="s">
        <v>1118</v>
      </c>
      <c r="H18" s="62" t="s">
        <v>1555</v>
      </c>
      <c r="I18" s="62" t="s">
        <v>676</v>
      </c>
      <c r="J18" s="62" t="s">
        <v>677</v>
      </c>
      <c r="K18" s="62" t="s">
        <v>678</v>
      </c>
      <c r="L18" s="62" t="s">
        <v>1556</v>
      </c>
    </row>
    <row r="19" spans="2:12" x14ac:dyDescent="0.25">
      <c r="B19" s="62" t="s">
        <v>1557</v>
      </c>
    </row>
    <row r="20" spans="2:12" x14ac:dyDescent="0.25">
      <c r="B20" s="62" t="s">
        <v>1558</v>
      </c>
      <c r="C20" s="62" t="s">
        <v>190</v>
      </c>
      <c r="D20" s="62" t="s">
        <v>199</v>
      </c>
      <c r="E20" s="62" t="s">
        <v>18</v>
      </c>
      <c r="F20" s="62" t="s">
        <v>1119</v>
      </c>
      <c r="G20" s="62" t="s">
        <v>1120</v>
      </c>
      <c r="H20" s="62" t="s">
        <v>2259</v>
      </c>
      <c r="I20" s="62" t="s">
        <v>1121</v>
      </c>
      <c r="J20" s="62" t="s">
        <v>1860</v>
      </c>
      <c r="K20" s="62" t="s">
        <v>1122</v>
      </c>
      <c r="L20" s="62" t="s">
        <v>1560</v>
      </c>
    </row>
    <row r="21" spans="2:12" x14ac:dyDescent="0.25">
      <c r="B21" s="62" t="s">
        <v>1561</v>
      </c>
      <c r="C21" s="62" t="s">
        <v>190</v>
      </c>
      <c r="D21" s="62" t="s">
        <v>200</v>
      </c>
      <c r="E21" s="62" t="s">
        <v>19</v>
      </c>
      <c r="F21" s="62" t="s">
        <v>1123</v>
      </c>
      <c r="G21" s="62" t="s">
        <v>1124</v>
      </c>
      <c r="H21" s="62" t="s">
        <v>2260</v>
      </c>
      <c r="I21" s="62" t="s">
        <v>1125</v>
      </c>
      <c r="J21" s="62" t="s">
        <v>1861</v>
      </c>
      <c r="K21" s="62" t="s">
        <v>1126</v>
      </c>
      <c r="L21" s="62" t="s">
        <v>1563</v>
      </c>
    </row>
    <row r="22" spans="2:12" x14ac:dyDescent="0.25">
      <c r="B22" s="62" t="s">
        <v>1564</v>
      </c>
      <c r="C22" s="62" t="s">
        <v>190</v>
      </c>
      <c r="D22" s="62" t="s">
        <v>201</v>
      </c>
      <c r="E22" s="62" t="s">
        <v>20</v>
      </c>
      <c r="F22" s="62" t="s">
        <v>1127</v>
      </c>
      <c r="G22" s="62" t="s">
        <v>1128</v>
      </c>
      <c r="H22" s="62" t="s">
        <v>2261</v>
      </c>
      <c r="I22" s="62" t="s">
        <v>1129</v>
      </c>
      <c r="J22" s="62" t="s">
        <v>1862</v>
      </c>
      <c r="K22" s="62" t="s">
        <v>1130</v>
      </c>
      <c r="L22" s="62" t="s">
        <v>1566</v>
      </c>
    </row>
    <row r="23" spans="2:12" x14ac:dyDescent="0.25">
      <c r="B23" s="62" t="s">
        <v>1567</v>
      </c>
      <c r="C23" s="62" t="s">
        <v>190</v>
      </c>
      <c r="D23" s="62" t="s">
        <v>202</v>
      </c>
      <c r="E23" s="62" t="s">
        <v>21</v>
      </c>
      <c r="F23" s="62" t="s">
        <v>1131</v>
      </c>
      <c r="G23" s="62" t="s">
        <v>1132</v>
      </c>
      <c r="H23" s="62" t="s">
        <v>2262</v>
      </c>
      <c r="I23" s="62" t="s">
        <v>1133</v>
      </c>
      <c r="J23" s="62" t="s">
        <v>1863</v>
      </c>
      <c r="K23" s="62" t="s">
        <v>1134</v>
      </c>
      <c r="L23" s="62" t="s">
        <v>1569</v>
      </c>
    </row>
    <row r="24" spans="2:12" x14ac:dyDescent="0.25">
      <c r="B24" s="62" t="s">
        <v>1570</v>
      </c>
      <c r="E24" s="62" t="s">
        <v>22</v>
      </c>
      <c r="F24" s="62" t="s">
        <v>695</v>
      </c>
      <c r="G24" s="62" t="s">
        <v>696</v>
      </c>
      <c r="H24" s="62" t="s">
        <v>697</v>
      </c>
      <c r="I24" s="62" t="s">
        <v>698</v>
      </c>
      <c r="J24" s="62" t="s">
        <v>699</v>
      </c>
      <c r="K24" s="62" t="s">
        <v>700</v>
      </c>
      <c r="L24" s="62" t="s">
        <v>1571</v>
      </c>
    </row>
    <row r="25" spans="2:12" x14ac:dyDescent="0.25">
      <c r="B25" s="62" t="s">
        <v>1572</v>
      </c>
    </row>
    <row r="26" spans="2:12" x14ac:dyDescent="0.25">
      <c r="B26" s="62" t="s">
        <v>1573</v>
      </c>
      <c r="C26" s="62" t="s">
        <v>190</v>
      </c>
      <c r="D26" s="62" t="s">
        <v>207</v>
      </c>
      <c r="E26" s="62" t="s">
        <v>23</v>
      </c>
      <c r="F26" s="62" t="s">
        <v>1135</v>
      </c>
      <c r="G26" s="62" t="s">
        <v>1136</v>
      </c>
      <c r="H26" s="62" t="s">
        <v>2263</v>
      </c>
      <c r="I26" s="62" t="s">
        <v>1137</v>
      </c>
      <c r="J26" s="62" t="s">
        <v>1864</v>
      </c>
      <c r="K26" s="62" t="s">
        <v>1138</v>
      </c>
      <c r="L26" s="62" t="s">
        <v>1575</v>
      </c>
    </row>
    <row r="27" spans="2:12" x14ac:dyDescent="0.25">
      <c r="B27" s="62" t="s">
        <v>1576</v>
      </c>
      <c r="C27" s="62" t="s">
        <v>190</v>
      </c>
      <c r="D27" s="62" t="s">
        <v>208</v>
      </c>
      <c r="E27" s="62" t="s">
        <v>24</v>
      </c>
      <c r="F27" s="62" t="s">
        <v>1139</v>
      </c>
      <c r="G27" s="62" t="s">
        <v>1140</v>
      </c>
      <c r="H27" s="62" t="s">
        <v>2264</v>
      </c>
      <c r="I27" s="62" t="s">
        <v>1141</v>
      </c>
      <c r="J27" s="62" t="s">
        <v>1865</v>
      </c>
      <c r="K27" s="62" t="s">
        <v>1142</v>
      </c>
      <c r="L27" s="62" t="s">
        <v>1578</v>
      </c>
    </row>
    <row r="28" spans="2:12" x14ac:dyDescent="0.25">
      <c r="B28" s="62" t="s">
        <v>1579</v>
      </c>
      <c r="C28" s="62" t="s">
        <v>190</v>
      </c>
      <c r="D28" s="62" t="s">
        <v>209</v>
      </c>
      <c r="E28" s="62" t="s">
        <v>25</v>
      </c>
      <c r="F28" s="62" t="s">
        <v>1143</v>
      </c>
      <c r="G28" s="62" t="s">
        <v>1144</v>
      </c>
      <c r="H28" s="62" t="s">
        <v>2265</v>
      </c>
      <c r="I28" s="62" t="s">
        <v>1145</v>
      </c>
      <c r="J28" s="62" t="s">
        <v>1866</v>
      </c>
      <c r="K28" s="62" t="s">
        <v>1146</v>
      </c>
      <c r="L28" s="62" t="s">
        <v>1581</v>
      </c>
    </row>
    <row r="29" spans="2:12" x14ac:dyDescent="0.25">
      <c r="B29" s="62" t="s">
        <v>1582</v>
      </c>
      <c r="C29" s="62" t="s">
        <v>190</v>
      </c>
      <c r="D29" s="62" t="s">
        <v>210</v>
      </c>
      <c r="E29" s="62" t="s">
        <v>26</v>
      </c>
      <c r="F29" s="62" t="s">
        <v>1147</v>
      </c>
      <c r="G29" s="62" t="s">
        <v>1148</v>
      </c>
      <c r="H29" s="62" t="s">
        <v>2266</v>
      </c>
      <c r="I29" s="62" t="s">
        <v>1149</v>
      </c>
      <c r="J29" s="62" t="s">
        <v>1867</v>
      </c>
      <c r="K29" s="62" t="s">
        <v>1150</v>
      </c>
      <c r="L29" s="62" t="s">
        <v>1584</v>
      </c>
    </row>
    <row r="30" spans="2:12" x14ac:dyDescent="0.25">
      <c r="B30" s="62" t="s">
        <v>1585</v>
      </c>
      <c r="C30" s="62" t="s">
        <v>190</v>
      </c>
      <c r="D30" s="62" t="s">
        <v>211</v>
      </c>
      <c r="E30" s="62" t="s">
        <v>27</v>
      </c>
      <c r="F30" s="62" t="s">
        <v>1151</v>
      </c>
      <c r="G30" s="62" t="s">
        <v>1152</v>
      </c>
      <c r="H30" s="62" t="s">
        <v>2267</v>
      </c>
      <c r="I30" s="62" t="s">
        <v>1153</v>
      </c>
      <c r="J30" s="62" t="s">
        <v>1868</v>
      </c>
      <c r="K30" s="62" t="s">
        <v>1154</v>
      </c>
      <c r="L30" s="62" t="s">
        <v>1587</v>
      </c>
    </row>
    <row r="31" spans="2:12" x14ac:dyDescent="0.25">
      <c r="B31" s="62" t="s">
        <v>1588</v>
      </c>
      <c r="E31" s="62" t="s">
        <v>28</v>
      </c>
      <c r="F31" s="62" t="s">
        <v>721</v>
      </c>
      <c r="G31" s="62" t="s">
        <v>722</v>
      </c>
      <c r="H31" s="62" t="s">
        <v>723</v>
      </c>
      <c r="I31" s="62" t="s">
        <v>724</v>
      </c>
      <c r="J31" s="62" t="s">
        <v>725</v>
      </c>
      <c r="K31" s="62" t="s">
        <v>726</v>
      </c>
      <c r="L31" s="62" t="s">
        <v>1589</v>
      </c>
    </row>
    <row r="32" spans="2:12" x14ac:dyDescent="0.25">
      <c r="B32" s="62" t="s">
        <v>1590</v>
      </c>
    </row>
    <row r="33" spans="2:12" x14ac:dyDescent="0.25">
      <c r="B33" s="62" t="s">
        <v>1591</v>
      </c>
      <c r="C33" s="62" t="s">
        <v>190</v>
      </c>
      <c r="D33" s="62" t="s">
        <v>216</v>
      </c>
      <c r="E33" s="62" t="s">
        <v>29</v>
      </c>
      <c r="F33" s="62" t="s">
        <v>1155</v>
      </c>
      <c r="G33" s="62" t="s">
        <v>1156</v>
      </c>
      <c r="H33" s="62" t="s">
        <v>2268</v>
      </c>
      <c r="I33" s="62" t="s">
        <v>1157</v>
      </c>
      <c r="J33" s="62" t="s">
        <v>1869</v>
      </c>
      <c r="K33" s="62" t="s">
        <v>1158</v>
      </c>
      <c r="L33" s="62" t="s">
        <v>1593</v>
      </c>
    </row>
    <row r="34" spans="2:12" x14ac:dyDescent="0.25">
      <c r="B34" s="62" t="s">
        <v>1594</v>
      </c>
      <c r="C34" s="62" t="s">
        <v>190</v>
      </c>
      <c r="D34" s="62" t="s">
        <v>217</v>
      </c>
      <c r="E34" s="62" t="s">
        <v>30</v>
      </c>
      <c r="F34" s="62" t="s">
        <v>1159</v>
      </c>
      <c r="G34" s="62" t="s">
        <v>1160</v>
      </c>
      <c r="H34" s="62" t="s">
        <v>2269</v>
      </c>
      <c r="I34" s="62" t="s">
        <v>1161</v>
      </c>
      <c r="J34" s="62" t="s">
        <v>1870</v>
      </c>
      <c r="K34" s="62" t="s">
        <v>1162</v>
      </c>
      <c r="L34" s="62" t="s">
        <v>1596</v>
      </c>
    </row>
    <row r="35" spans="2:12" x14ac:dyDescent="0.25">
      <c r="B35" s="62" t="s">
        <v>1597</v>
      </c>
      <c r="C35" s="62" t="s">
        <v>190</v>
      </c>
      <c r="D35" s="62" t="s">
        <v>218</v>
      </c>
      <c r="E35" s="62" t="s">
        <v>31</v>
      </c>
      <c r="F35" s="62" t="s">
        <v>1163</v>
      </c>
      <c r="G35" s="62" t="s">
        <v>1164</v>
      </c>
      <c r="H35" s="62" t="s">
        <v>2270</v>
      </c>
      <c r="I35" s="62" t="s">
        <v>1165</v>
      </c>
      <c r="J35" s="62" t="s">
        <v>1871</v>
      </c>
      <c r="K35" s="62" t="s">
        <v>1166</v>
      </c>
      <c r="L35" s="62" t="s">
        <v>1599</v>
      </c>
    </row>
    <row r="36" spans="2:12" x14ac:dyDescent="0.25">
      <c r="B36" s="62" t="s">
        <v>1600</v>
      </c>
      <c r="E36" s="62" t="s">
        <v>32</v>
      </c>
      <c r="F36" s="62" t="s">
        <v>739</v>
      </c>
      <c r="G36" s="62" t="s">
        <v>740</v>
      </c>
      <c r="H36" s="62" t="s">
        <v>741</v>
      </c>
      <c r="I36" s="62" t="s">
        <v>742</v>
      </c>
      <c r="J36" s="62" t="s">
        <v>743</v>
      </c>
      <c r="K36" s="62" t="s">
        <v>744</v>
      </c>
      <c r="L36" s="62" t="s">
        <v>1601</v>
      </c>
    </row>
    <row r="37" spans="2:12" x14ac:dyDescent="0.25">
      <c r="B37" s="62" t="s">
        <v>1872</v>
      </c>
    </row>
    <row r="38" spans="2:12" x14ac:dyDescent="0.25">
      <c r="B38" s="62" t="s">
        <v>1602</v>
      </c>
      <c r="C38" s="62" t="s">
        <v>190</v>
      </c>
      <c r="D38" s="62" t="s">
        <v>223</v>
      </c>
      <c r="E38" s="62" t="s">
        <v>33</v>
      </c>
      <c r="F38" s="62" t="s">
        <v>1167</v>
      </c>
      <c r="G38" s="62" t="s">
        <v>1168</v>
      </c>
      <c r="H38" s="62" t="s">
        <v>2271</v>
      </c>
      <c r="I38" s="62" t="s">
        <v>1169</v>
      </c>
      <c r="J38" s="62" t="s">
        <v>1873</v>
      </c>
      <c r="K38" s="62" t="s">
        <v>1170</v>
      </c>
      <c r="L38" s="62" t="s">
        <v>1604</v>
      </c>
    </row>
    <row r="39" spans="2:12" x14ac:dyDescent="0.25">
      <c r="B39" s="62" t="s">
        <v>1605</v>
      </c>
      <c r="E39" s="62" t="s">
        <v>34</v>
      </c>
      <c r="F39" s="62" t="s">
        <v>749</v>
      </c>
      <c r="G39" s="62" t="s">
        <v>750</v>
      </c>
      <c r="H39" s="62" t="s">
        <v>751</v>
      </c>
      <c r="I39" s="62" t="s">
        <v>752</v>
      </c>
      <c r="J39" s="62" t="s">
        <v>753</v>
      </c>
      <c r="K39" s="62" t="s">
        <v>754</v>
      </c>
      <c r="L39" s="62" t="s">
        <v>1606</v>
      </c>
    </row>
    <row r="40" spans="2:12" x14ac:dyDescent="0.25">
      <c r="B40" s="62" t="s">
        <v>1607</v>
      </c>
    </row>
    <row r="41" spans="2:12" x14ac:dyDescent="0.25">
      <c r="B41" s="62" t="s">
        <v>1608</v>
      </c>
      <c r="E41" s="62" t="s">
        <v>35</v>
      </c>
      <c r="F41" s="62" t="s">
        <v>755</v>
      </c>
      <c r="G41" s="62" t="s">
        <v>756</v>
      </c>
      <c r="H41" s="62" t="s">
        <v>757</v>
      </c>
      <c r="I41" s="62" t="s">
        <v>758</v>
      </c>
      <c r="J41" s="62" t="s">
        <v>759</v>
      </c>
      <c r="K41" s="62" t="s">
        <v>760</v>
      </c>
      <c r="L41" s="62" t="s">
        <v>1609</v>
      </c>
    </row>
    <row r="42" spans="2:12" x14ac:dyDescent="0.25">
      <c r="B42" s="62" t="s">
        <v>1610</v>
      </c>
    </row>
    <row r="43" spans="2:12" x14ac:dyDescent="0.25">
      <c r="B43" s="62" t="s">
        <v>1611</v>
      </c>
      <c r="C43" s="62" t="s">
        <v>224</v>
      </c>
      <c r="D43" s="62" t="s">
        <v>225</v>
      </c>
      <c r="E43" s="62" t="s">
        <v>36</v>
      </c>
      <c r="F43" s="62" t="s">
        <v>1171</v>
      </c>
      <c r="G43" s="62" t="s">
        <v>1172</v>
      </c>
      <c r="H43" s="62" t="s">
        <v>2272</v>
      </c>
      <c r="I43" s="62" t="s">
        <v>1173</v>
      </c>
      <c r="J43" s="62" t="s">
        <v>1874</v>
      </c>
      <c r="K43" s="62" t="s">
        <v>1174</v>
      </c>
      <c r="L43" s="62" t="s">
        <v>1613</v>
      </c>
    </row>
    <row r="44" spans="2:12" x14ac:dyDescent="0.25">
      <c r="B44" s="62" t="s">
        <v>1614</v>
      </c>
      <c r="C44" s="62" t="s">
        <v>224</v>
      </c>
      <c r="D44" s="62" t="s">
        <v>226</v>
      </c>
      <c r="E44" s="62" t="s">
        <v>37</v>
      </c>
      <c r="F44" s="62" t="s">
        <v>1175</v>
      </c>
      <c r="G44" s="62" t="s">
        <v>1176</v>
      </c>
      <c r="H44" s="62" t="s">
        <v>2273</v>
      </c>
      <c r="I44" s="62" t="s">
        <v>1177</v>
      </c>
      <c r="J44" s="62" t="s">
        <v>1875</v>
      </c>
      <c r="K44" s="62" t="s">
        <v>1178</v>
      </c>
      <c r="L44" s="62" t="s">
        <v>1616</v>
      </c>
    </row>
    <row r="45" spans="2:12" x14ac:dyDescent="0.25">
      <c r="B45" s="62" t="s">
        <v>1617</v>
      </c>
      <c r="C45" s="62" t="s">
        <v>224</v>
      </c>
      <c r="D45" s="62" t="s">
        <v>227</v>
      </c>
      <c r="E45" s="62" t="s">
        <v>38</v>
      </c>
      <c r="F45" s="62" t="s">
        <v>1179</v>
      </c>
      <c r="G45" s="62" t="s">
        <v>1180</v>
      </c>
      <c r="H45" s="62" t="s">
        <v>2274</v>
      </c>
      <c r="I45" s="62" t="s">
        <v>1181</v>
      </c>
      <c r="J45" s="62" t="s">
        <v>1876</v>
      </c>
      <c r="K45" s="62" t="s">
        <v>1182</v>
      </c>
      <c r="L45" s="62" t="s">
        <v>1619</v>
      </c>
    </row>
    <row r="46" spans="2:12" x14ac:dyDescent="0.25">
      <c r="B46" s="62" t="s">
        <v>1620</v>
      </c>
      <c r="C46" s="62" t="s">
        <v>224</v>
      </c>
      <c r="D46" s="62" t="s">
        <v>228</v>
      </c>
      <c r="E46" s="62" t="s">
        <v>39</v>
      </c>
      <c r="F46" s="62" t="s">
        <v>1183</v>
      </c>
      <c r="G46" s="62" t="s">
        <v>1184</v>
      </c>
      <c r="H46" s="62" t="s">
        <v>2275</v>
      </c>
      <c r="I46" s="62" t="s">
        <v>1185</v>
      </c>
      <c r="J46" s="62" t="s">
        <v>1877</v>
      </c>
      <c r="K46" s="62" t="s">
        <v>1186</v>
      </c>
      <c r="L46" s="62" t="s">
        <v>1622</v>
      </c>
    </row>
    <row r="47" spans="2:12" x14ac:dyDescent="0.25">
      <c r="B47" s="62" t="s">
        <v>1623</v>
      </c>
      <c r="C47" s="62" t="s">
        <v>224</v>
      </c>
      <c r="D47" s="62" t="s">
        <v>229</v>
      </c>
      <c r="E47" s="62" t="s">
        <v>40</v>
      </c>
      <c r="F47" s="62" t="s">
        <v>1187</v>
      </c>
      <c r="G47" s="62" t="s">
        <v>1188</v>
      </c>
      <c r="H47" s="62" t="s">
        <v>2276</v>
      </c>
      <c r="I47" s="62" t="s">
        <v>1189</v>
      </c>
      <c r="J47" s="62" t="s">
        <v>1878</v>
      </c>
      <c r="K47" s="62" t="s">
        <v>1190</v>
      </c>
      <c r="L47" s="62" t="s">
        <v>1625</v>
      </c>
    </row>
    <row r="48" spans="2:12" x14ac:dyDescent="0.25">
      <c r="B48" s="62" t="s">
        <v>1626</v>
      </c>
      <c r="E48" s="62" t="s">
        <v>41</v>
      </c>
      <c r="F48" s="62" t="s">
        <v>781</v>
      </c>
      <c r="G48" s="62" t="s">
        <v>782</v>
      </c>
      <c r="H48" s="62" t="s">
        <v>783</v>
      </c>
      <c r="I48" s="62" t="s">
        <v>784</v>
      </c>
      <c r="J48" s="62" t="s">
        <v>785</v>
      </c>
      <c r="K48" s="62" t="s">
        <v>786</v>
      </c>
      <c r="L48" s="62" t="s">
        <v>1627</v>
      </c>
    </row>
    <row r="49" spans="2:12" x14ac:dyDescent="0.25">
      <c r="B49" s="62" t="s">
        <v>1628</v>
      </c>
    </row>
    <row r="50" spans="2:12" x14ac:dyDescent="0.25">
      <c r="B50" s="62" t="s">
        <v>1629</v>
      </c>
      <c r="C50" s="62" t="s">
        <v>224</v>
      </c>
      <c r="D50" s="62" t="s">
        <v>230</v>
      </c>
      <c r="E50" s="62" t="s">
        <v>42</v>
      </c>
      <c r="F50" s="62" t="s">
        <v>1191</v>
      </c>
      <c r="G50" s="62" t="s">
        <v>1192</v>
      </c>
      <c r="H50" s="62" t="s">
        <v>2277</v>
      </c>
      <c r="I50" s="62" t="s">
        <v>1193</v>
      </c>
      <c r="J50" s="62" t="s">
        <v>1879</v>
      </c>
      <c r="K50" s="62" t="s">
        <v>1194</v>
      </c>
      <c r="L50" s="62" t="s">
        <v>1631</v>
      </c>
    </row>
    <row r="51" spans="2:12" x14ac:dyDescent="0.25">
      <c r="B51" s="62" t="s">
        <v>1632</v>
      </c>
      <c r="C51" s="62" t="s">
        <v>224</v>
      </c>
      <c r="D51" s="62" t="s">
        <v>231</v>
      </c>
      <c r="E51" s="62" t="s">
        <v>43</v>
      </c>
      <c r="F51" s="62" t="s">
        <v>1195</v>
      </c>
      <c r="G51" s="62" t="s">
        <v>1196</v>
      </c>
      <c r="H51" s="62" t="s">
        <v>2278</v>
      </c>
      <c r="I51" s="62" t="s">
        <v>1197</v>
      </c>
      <c r="J51" s="62" t="s">
        <v>1880</v>
      </c>
      <c r="K51" s="62" t="s">
        <v>1198</v>
      </c>
      <c r="L51" s="62" t="s">
        <v>1634</v>
      </c>
    </row>
    <row r="52" spans="2:12" x14ac:dyDescent="0.25">
      <c r="B52" s="62" t="s">
        <v>1635</v>
      </c>
      <c r="C52" s="62" t="s">
        <v>224</v>
      </c>
      <c r="D52" s="62" t="s">
        <v>232</v>
      </c>
      <c r="E52" s="62" t="s">
        <v>44</v>
      </c>
      <c r="F52" s="62" t="s">
        <v>1199</v>
      </c>
      <c r="G52" s="62" t="s">
        <v>1200</v>
      </c>
      <c r="H52" s="62" t="s">
        <v>2279</v>
      </c>
      <c r="I52" s="62" t="s">
        <v>1201</v>
      </c>
      <c r="J52" s="62" t="s">
        <v>1881</v>
      </c>
      <c r="K52" s="62" t="s">
        <v>1202</v>
      </c>
      <c r="L52" s="62" t="s">
        <v>1637</v>
      </c>
    </row>
    <row r="53" spans="2:12" x14ac:dyDescent="0.25">
      <c r="B53" s="62" t="s">
        <v>1638</v>
      </c>
      <c r="C53" s="62" t="s">
        <v>224</v>
      </c>
      <c r="D53" s="62" t="s">
        <v>233</v>
      </c>
      <c r="E53" s="62" t="s">
        <v>45</v>
      </c>
      <c r="F53" s="62" t="s">
        <v>1203</v>
      </c>
      <c r="G53" s="62" t="s">
        <v>1204</v>
      </c>
      <c r="H53" s="62" t="s">
        <v>2280</v>
      </c>
      <c r="I53" s="62" t="s">
        <v>1205</v>
      </c>
      <c r="J53" s="62" t="s">
        <v>1882</v>
      </c>
      <c r="K53" s="62" t="s">
        <v>1206</v>
      </c>
      <c r="L53" s="62" t="s">
        <v>1640</v>
      </c>
    </row>
    <row r="54" spans="2:12" x14ac:dyDescent="0.25">
      <c r="B54" s="62" t="s">
        <v>1641</v>
      </c>
      <c r="C54" s="62" t="s">
        <v>224</v>
      </c>
      <c r="D54" s="62" t="s">
        <v>234</v>
      </c>
      <c r="E54" s="62" t="s">
        <v>46</v>
      </c>
      <c r="F54" s="62" t="s">
        <v>1207</v>
      </c>
      <c r="G54" s="62" t="s">
        <v>1208</v>
      </c>
      <c r="H54" s="62" t="s">
        <v>2281</v>
      </c>
      <c r="I54" s="62" t="s">
        <v>1209</v>
      </c>
      <c r="J54" s="62" t="s">
        <v>1883</v>
      </c>
      <c r="K54" s="62" t="s">
        <v>1210</v>
      </c>
      <c r="L54" s="62" t="s">
        <v>1643</v>
      </c>
    </row>
    <row r="55" spans="2:12" x14ac:dyDescent="0.25">
      <c r="B55" s="62" t="s">
        <v>1644</v>
      </c>
      <c r="C55" s="62" t="s">
        <v>224</v>
      </c>
      <c r="D55" s="62" t="s">
        <v>235</v>
      </c>
      <c r="E55" s="62" t="s">
        <v>47</v>
      </c>
      <c r="F55" s="62" t="s">
        <v>1211</v>
      </c>
      <c r="G55" s="62" t="s">
        <v>1212</v>
      </c>
      <c r="H55" s="62" t="s">
        <v>2282</v>
      </c>
      <c r="I55" s="62" t="s">
        <v>1213</v>
      </c>
      <c r="J55" s="62" t="s">
        <v>1884</v>
      </c>
      <c r="K55" s="62" t="s">
        <v>1214</v>
      </c>
      <c r="L55" s="62" t="s">
        <v>1646</v>
      </c>
    </row>
    <row r="56" spans="2:12" x14ac:dyDescent="0.25">
      <c r="B56" s="62" t="s">
        <v>1647</v>
      </c>
      <c r="E56" s="62" t="s">
        <v>48</v>
      </c>
      <c r="F56" s="62" t="s">
        <v>811</v>
      </c>
      <c r="G56" s="62" t="s">
        <v>812</v>
      </c>
      <c r="H56" s="62" t="s">
        <v>2283</v>
      </c>
      <c r="I56" s="62" t="s">
        <v>814</v>
      </c>
      <c r="J56" s="62" t="s">
        <v>815</v>
      </c>
      <c r="K56" s="62" t="s">
        <v>816</v>
      </c>
      <c r="L56" s="62" t="s">
        <v>1648</v>
      </c>
    </row>
    <row r="57" spans="2:12" x14ac:dyDescent="0.25">
      <c r="B57" s="62" t="s">
        <v>1649</v>
      </c>
      <c r="H57" s="62" t="s">
        <v>2284</v>
      </c>
    </row>
    <row r="58" spans="2:12" x14ac:dyDescent="0.25">
      <c r="B58" s="62" t="s">
        <v>1650</v>
      </c>
      <c r="C58" s="62" t="s">
        <v>224</v>
      </c>
      <c r="D58" s="62" t="s">
        <v>236</v>
      </c>
      <c r="E58" s="62" t="s">
        <v>49</v>
      </c>
      <c r="F58" s="62" t="s">
        <v>1215</v>
      </c>
      <c r="G58" s="62" t="s">
        <v>1216</v>
      </c>
      <c r="H58" s="62" t="s">
        <v>2285</v>
      </c>
      <c r="I58" s="62" t="s">
        <v>1217</v>
      </c>
      <c r="J58" s="62" t="s">
        <v>1885</v>
      </c>
      <c r="K58" s="62" t="s">
        <v>1218</v>
      </c>
      <c r="L58" s="62" t="s">
        <v>1652</v>
      </c>
    </row>
    <row r="59" spans="2:12" x14ac:dyDescent="0.25">
      <c r="B59" s="62" t="s">
        <v>1653</v>
      </c>
      <c r="C59" s="62" t="s">
        <v>224</v>
      </c>
      <c r="D59" s="62" t="s">
        <v>237</v>
      </c>
      <c r="E59" s="62" t="s">
        <v>50</v>
      </c>
      <c r="F59" s="62" t="s">
        <v>1219</v>
      </c>
      <c r="G59" s="62" t="s">
        <v>1220</v>
      </c>
      <c r="H59" s="62" t="s">
        <v>2286</v>
      </c>
      <c r="I59" s="62" t="s">
        <v>1221</v>
      </c>
      <c r="J59" s="62" t="s">
        <v>1886</v>
      </c>
      <c r="K59" s="62" t="s">
        <v>1222</v>
      </c>
      <c r="L59" s="62" t="s">
        <v>1655</v>
      </c>
    </row>
    <row r="60" spans="2:12" x14ac:dyDescent="0.25">
      <c r="B60" s="62" t="s">
        <v>1656</v>
      </c>
      <c r="C60" s="62" t="s">
        <v>224</v>
      </c>
      <c r="D60" s="62" t="s">
        <v>238</v>
      </c>
      <c r="E60" s="62" t="s">
        <v>51</v>
      </c>
      <c r="F60" s="62" t="s">
        <v>1223</v>
      </c>
      <c r="G60" s="62" t="s">
        <v>1224</v>
      </c>
      <c r="H60" s="62" t="s">
        <v>2287</v>
      </c>
      <c r="I60" s="62" t="s">
        <v>1225</v>
      </c>
      <c r="J60" s="62" t="s">
        <v>1887</v>
      </c>
      <c r="K60" s="62" t="s">
        <v>1226</v>
      </c>
      <c r="L60" s="62" t="s">
        <v>1658</v>
      </c>
    </row>
    <row r="61" spans="2:12" x14ac:dyDescent="0.25">
      <c r="B61" s="62" t="s">
        <v>1659</v>
      </c>
      <c r="C61" s="62" t="s">
        <v>224</v>
      </c>
      <c r="D61" s="62" t="s">
        <v>239</v>
      </c>
      <c r="E61" s="62" t="s">
        <v>52</v>
      </c>
      <c r="F61" s="62" t="s">
        <v>1227</v>
      </c>
      <c r="G61" s="62" t="s">
        <v>1228</v>
      </c>
      <c r="H61" s="62" t="s">
        <v>2288</v>
      </c>
      <c r="I61" s="62" t="s">
        <v>1229</v>
      </c>
      <c r="J61" s="62" t="s">
        <v>1888</v>
      </c>
      <c r="K61" s="62" t="s">
        <v>1230</v>
      </c>
      <c r="L61" s="62" t="s">
        <v>1661</v>
      </c>
    </row>
    <row r="62" spans="2:12" x14ac:dyDescent="0.25">
      <c r="B62" s="62" t="s">
        <v>1662</v>
      </c>
      <c r="C62" s="62" t="s">
        <v>224</v>
      </c>
      <c r="D62" s="62" t="s">
        <v>240</v>
      </c>
      <c r="E62" s="62" t="s">
        <v>53</v>
      </c>
      <c r="F62" s="62" t="s">
        <v>1231</v>
      </c>
      <c r="G62" s="62" t="s">
        <v>1232</v>
      </c>
      <c r="H62" s="62" t="s">
        <v>2289</v>
      </c>
      <c r="I62" s="62" t="s">
        <v>1233</v>
      </c>
      <c r="J62" s="62" t="s">
        <v>1889</v>
      </c>
      <c r="K62" s="62" t="s">
        <v>1234</v>
      </c>
      <c r="L62" s="62" t="s">
        <v>1664</v>
      </c>
    </row>
    <row r="63" spans="2:12" x14ac:dyDescent="0.25">
      <c r="B63" s="62" t="s">
        <v>1665</v>
      </c>
      <c r="C63" s="62" t="s">
        <v>224</v>
      </c>
      <c r="D63" s="62" t="s">
        <v>241</v>
      </c>
      <c r="E63" s="62" t="s">
        <v>54</v>
      </c>
      <c r="F63" s="62" t="s">
        <v>1235</v>
      </c>
      <c r="G63" s="62" t="s">
        <v>1236</v>
      </c>
      <c r="H63" s="62" t="s">
        <v>2290</v>
      </c>
      <c r="I63" s="62" t="s">
        <v>1237</v>
      </c>
      <c r="J63" s="62" t="s">
        <v>1890</v>
      </c>
      <c r="K63" s="62" t="s">
        <v>1238</v>
      </c>
      <c r="L63" s="62" t="s">
        <v>1667</v>
      </c>
    </row>
    <row r="64" spans="2:12" x14ac:dyDescent="0.25">
      <c r="B64" s="62" t="s">
        <v>1668</v>
      </c>
      <c r="C64" s="62" t="s">
        <v>224</v>
      </c>
      <c r="D64" s="62" t="s">
        <v>242</v>
      </c>
      <c r="E64" s="62" t="s">
        <v>55</v>
      </c>
      <c r="F64" s="62" t="s">
        <v>1239</v>
      </c>
      <c r="G64" s="62" t="s">
        <v>1240</v>
      </c>
      <c r="H64" s="62" t="s">
        <v>2291</v>
      </c>
      <c r="I64" s="62" t="s">
        <v>1241</v>
      </c>
      <c r="J64" s="62" t="s">
        <v>1891</v>
      </c>
      <c r="K64" s="62" t="s">
        <v>1242</v>
      </c>
      <c r="L64" s="62" t="s">
        <v>1670</v>
      </c>
    </row>
    <row r="65" spans="2:12" x14ac:dyDescent="0.25">
      <c r="B65" s="62" t="s">
        <v>1671</v>
      </c>
      <c r="E65" s="62" t="s">
        <v>56</v>
      </c>
      <c r="F65" s="62" t="s">
        <v>845</v>
      </c>
      <c r="G65" s="62" t="s">
        <v>846</v>
      </c>
      <c r="H65" s="62" t="s">
        <v>847</v>
      </c>
      <c r="I65" s="62" t="s">
        <v>848</v>
      </c>
      <c r="J65" s="62" t="s">
        <v>849</v>
      </c>
      <c r="K65" s="62" t="s">
        <v>850</v>
      </c>
      <c r="L65" s="62" t="s">
        <v>1672</v>
      </c>
    </row>
    <row r="66" spans="2:12" x14ac:dyDescent="0.25">
      <c r="B66" s="62" t="s">
        <v>1673</v>
      </c>
    </row>
    <row r="67" spans="2:12" x14ac:dyDescent="0.25">
      <c r="B67" s="62" t="s">
        <v>1674</v>
      </c>
      <c r="C67" s="62" t="s">
        <v>224</v>
      </c>
      <c r="D67" s="62" t="s">
        <v>243</v>
      </c>
      <c r="E67" s="62" t="s">
        <v>57</v>
      </c>
      <c r="F67" s="62" t="s">
        <v>1243</v>
      </c>
      <c r="G67" s="62" t="s">
        <v>1244</v>
      </c>
      <c r="H67" s="62" t="s">
        <v>2292</v>
      </c>
      <c r="I67" s="62" t="s">
        <v>1245</v>
      </c>
      <c r="J67" s="62" t="s">
        <v>1892</v>
      </c>
      <c r="K67" s="62" t="s">
        <v>1246</v>
      </c>
      <c r="L67" s="62" t="s">
        <v>1676</v>
      </c>
    </row>
    <row r="68" spans="2:12" x14ac:dyDescent="0.25">
      <c r="B68" s="62" t="s">
        <v>1677</v>
      </c>
      <c r="C68" s="62" t="s">
        <v>224</v>
      </c>
      <c r="D68" s="62" t="s">
        <v>244</v>
      </c>
      <c r="E68" s="62" t="s">
        <v>58</v>
      </c>
      <c r="F68" s="62" t="s">
        <v>1247</v>
      </c>
      <c r="G68" s="62" t="s">
        <v>1248</v>
      </c>
      <c r="H68" s="62" t="s">
        <v>2293</v>
      </c>
      <c r="I68" s="62" t="s">
        <v>1249</v>
      </c>
      <c r="J68" s="62" t="s">
        <v>1893</v>
      </c>
      <c r="K68" s="62" t="s">
        <v>1250</v>
      </c>
      <c r="L68" s="62" t="s">
        <v>1679</v>
      </c>
    </row>
    <row r="69" spans="2:12" x14ac:dyDescent="0.25">
      <c r="B69" s="62" t="s">
        <v>1680</v>
      </c>
      <c r="C69" s="62" t="s">
        <v>224</v>
      </c>
      <c r="D69" s="62" t="s">
        <v>245</v>
      </c>
      <c r="E69" s="62" t="s">
        <v>59</v>
      </c>
      <c r="F69" s="62" t="s">
        <v>1251</v>
      </c>
      <c r="G69" s="62" t="s">
        <v>1252</v>
      </c>
      <c r="H69" s="62" t="s">
        <v>2294</v>
      </c>
      <c r="I69" s="62" t="s">
        <v>1253</v>
      </c>
      <c r="J69" s="62" t="s">
        <v>1894</v>
      </c>
      <c r="K69" s="62" t="s">
        <v>1254</v>
      </c>
      <c r="L69" s="62" t="s">
        <v>1682</v>
      </c>
    </row>
    <row r="70" spans="2:12" x14ac:dyDescent="0.25">
      <c r="B70" s="62" t="s">
        <v>1683</v>
      </c>
      <c r="C70" s="62" t="s">
        <v>224</v>
      </c>
      <c r="D70" s="62" t="s">
        <v>246</v>
      </c>
      <c r="E70" s="62" t="s">
        <v>60</v>
      </c>
      <c r="F70" s="62" t="s">
        <v>1255</v>
      </c>
      <c r="G70" s="62" t="s">
        <v>1256</v>
      </c>
      <c r="H70" s="62" t="s">
        <v>2295</v>
      </c>
      <c r="I70" s="62" t="s">
        <v>1257</v>
      </c>
      <c r="J70" s="62" t="s">
        <v>1895</v>
      </c>
      <c r="K70" s="62" t="s">
        <v>1258</v>
      </c>
      <c r="L70" s="62" t="s">
        <v>1685</v>
      </c>
    </row>
    <row r="71" spans="2:12" x14ac:dyDescent="0.25">
      <c r="B71" s="62" t="s">
        <v>1686</v>
      </c>
      <c r="C71" s="62" t="s">
        <v>224</v>
      </c>
      <c r="D71" s="62" t="s">
        <v>247</v>
      </c>
      <c r="E71" s="62" t="s">
        <v>61</v>
      </c>
      <c r="F71" s="62" t="s">
        <v>1259</v>
      </c>
      <c r="G71" s="62" t="s">
        <v>1260</v>
      </c>
      <c r="H71" s="62" t="s">
        <v>2296</v>
      </c>
      <c r="I71" s="62" t="s">
        <v>1261</v>
      </c>
      <c r="J71" s="62" t="s">
        <v>1896</v>
      </c>
      <c r="K71" s="62" t="s">
        <v>1262</v>
      </c>
      <c r="L71" s="62" t="s">
        <v>1688</v>
      </c>
    </row>
    <row r="72" spans="2:12" x14ac:dyDescent="0.25">
      <c r="B72" s="62" t="s">
        <v>1689</v>
      </c>
      <c r="C72" s="62" t="s">
        <v>224</v>
      </c>
      <c r="D72" s="62" t="s">
        <v>248</v>
      </c>
      <c r="E72" s="62" t="s">
        <v>62</v>
      </c>
      <c r="F72" s="62" t="s">
        <v>1263</v>
      </c>
      <c r="G72" s="62" t="s">
        <v>1264</v>
      </c>
      <c r="H72" s="62" t="s">
        <v>2297</v>
      </c>
      <c r="I72" s="62" t="s">
        <v>1265</v>
      </c>
      <c r="J72" s="62" t="s">
        <v>1897</v>
      </c>
      <c r="K72" s="62" t="s">
        <v>1266</v>
      </c>
      <c r="L72" s="62" t="s">
        <v>1691</v>
      </c>
    </row>
    <row r="73" spans="2:12" x14ac:dyDescent="0.25">
      <c r="B73" s="62" t="s">
        <v>1692</v>
      </c>
      <c r="C73" s="62" t="s">
        <v>224</v>
      </c>
      <c r="D73" s="62" t="s">
        <v>249</v>
      </c>
      <c r="E73" s="62" t="s">
        <v>63</v>
      </c>
      <c r="F73" s="62" t="s">
        <v>1267</v>
      </c>
      <c r="G73" s="62" t="s">
        <v>1268</v>
      </c>
      <c r="H73" s="62" t="s">
        <v>2298</v>
      </c>
      <c r="I73" s="62" t="s">
        <v>1269</v>
      </c>
      <c r="J73" s="62" t="s">
        <v>1898</v>
      </c>
      <c r="K73" s="62" t="s">
        <v>1270</v>
      </c>
      <c r="L73" s="62" t="s">
        <v>1694</v>
      </c>
    </row>
    <row r="74" spans="2:12" x14ac:dyDescent="0.25">
      <c r="B74" s="62" t="s">
        <v>1695</v>
      </c>
      <c r="C74" s="62" t="s">
        <v>224</v>
      </c>
      <c r="D74" s="62" t="s">
        <v>250</v>
      </c>
      <c r="E74" s="62" t="s">
        <v>64</v>
      </c>
      <c r="F74" s="62" t="s">
        <v>1271</v>
      </c>
      <c r="G74" s="62" t="s">
        <v>1272</v>
      </c>
      <c r="H74" s="62" t="s">
        <v>2299</v>
      </c>
      <c r="I74" s="62" t="s">
        <v>1273</v>
      </c>
      <c r="J74" s="62" t="s">
        <v>1899</v>
      </c>
      <c r="K74" s="62" t="s">
        <v>1274</v>
      </c>
      <c r="L74" s="62" t="s">
        <v>1697</v>
      </c>
    </row>
    <row r="75" spans="2:12" x14ac:dyDescent="0.25">
      <c r="B75" s="62" t="s">
        <v>1698</v>
      </c>
      <c r="C75" s="62" t="s">
        <v>224</v>
      </c>
      <c r="D75" s="62" t="s">
        <v>251</v>
      </c>
      <c r="E75" s="62" t="s">
        <v>65</v>
      </c>
      <c r="F75" s="62" t="s">
        <v>1275</v>
      </c>
      <c r="G75" s="62" t="s">
        <v>1276</v>
      </c>
      <c r="H75" s="62" t="s">
        <v>2300</v>
      </c>
      <c r="I75" s="62" t="s">
        <v>1277</v>
      </c>
      <c r="J75" s="62" t="s">
        <v>1900</v>
      </c>
      <c r="K75" s="62" t="s">
        <v>1278</v>
      </c>
      <c r="L75" s="62" t="s">
        <v>1700</v>
      </c>
    </row>
    <row r="76" spans="2:12" x14ac:dyDescent="0.25">
      <c r="B76" s="62" t="s">
        <v>1701</v>
      </c>
      <c r="C76" s="62" t="s">
        <v>224</v>
      </c>
      <c r="D76" s="62" t="s">
        <v>252</v>
      </c>
      <c r="E76" s="62" t="s">
        <v>66</v>
      </c>
      <c r="F76" s="62" t="s">
        <v>1279</v>
      </c>
      <c r="G76" s="62" t="s">
        <v>1280</v>
      </c>
      <c r="H76" s="62" t="s">
        <v>2301</v>
      </c>
      <c r="I76" s="62" t="s">
        <v>1281</v>
      </c>
      <c r="J76" s="62" t="s">
        <v>1901</v>
      </c>
      <c r="K76" s="62" t="s">
        <v>1282</v>
      </c>
      <c r="L76" s="62" t="s">
        <v>1703</v>
      </c>
    </row>
    <row r="77" spans="2:12" x14ac:dyDescent="0.25">
      <c r="B77" s="62" t="s">
        <v>1704</v>
      </c>
      <c r="C77" s="62" t="s">
        <v>224</v>
      </c>
      <c r="D77" s="62" t="s">
        <v>253</v>
      </c>
      <c r="E77" s="62" t="s">
        <v>67</v>
      </c>
      <c r="F77" s="62" t="s">
        <v>1283</v>
      </c>
      <c r="G77" s="62" t="s">
        <v>1284</v>
      </c>
      <c r="H77" s="62" t="s">
        <v>2302</v>
      </c>
      <c r="I77" s="62" t="s">
        <v>1285</v>
      </c>
      <c r="J77" s="62" t="s">
        <v>1902</v>
      </c>
      <c r="K77" s="62" t="s">
        <v>1286</v>
      </c>
      <c r="L77" s="62" t="s">
        <v>1706</v>
      </c>
    </row>
    <row r="78" spans="2:12" x14ac:dyDescent="0.25">
      <c r="B78" s="62" t="s">
        <v>1707</v>
      </c>
      <c r="C78" s="62" t="s">
        <v>224</v>
      </c>
      <c r="D78" s="62" t="s">
        <v>254</v>
      </c>
      <c r="E78" s="62" t="s">
        <v>68</v>
      </c>
      <c r="F78" s="62" t="s">
        <v>1287</v>
      </c>
      <c r="G78" s="62" t="s">
        <v>1288</v>
      </c>
      <c r="H78" s="62" t="s">
        <v>2303</v>
      </c>
      <c r="I78" s="62" t="s">
        <v>1289</v>
      </c>
      <c r="J78" s="62" t="s">
        <v>1903</v>
      </c>
      <c r="K78" s="62" t="s">
        <v>1290</v>
      </c>
      <c r="L78" s="62" t="s">
        <v>1709</v>
      </c>
    </row>
    <row r="79" spans="2:12" x14ac:dyDescent="0.25">
      <c r="B79" s="62" t="s">
        <v>1710</v>
      </c>
      <c r="C79" s="62" t="s">
        <v>224</v>
      </c>
      <c r="D79" s="62" t="s">
        <v>255</v>
      </c>
      <c r="E79" s="62" t="s">
        <v>69</v>
      </c>
      <c r="F79" s="62" t="s">
        <v>1291</v>
      </c>
      <c r="G79" s="62" t="s">
        <v>1292</v>
      </c>
      <c r="H79" s="62" t="s">
        <v>2304</v>
      </c>
      <c r="I79" s="62" t="s">
        <v>1293</v>
      </c>
      <c r="J79" s="62" t="s">
        <v>1904</v>
      </c>
      <c r="K79" s="62" t="s">
        <v>1294</v>
      </c>
      <c r="L79" s="62" t="s">
        <v>1712</v>
      </c>
    </row>
    <row r="80" spans="2:12" x14ac:dyDescent="0.25">
      <c r="B80" s="62" t="s">
        <v>1713</v>
      </c>
      <c r="C80" s="62" t="s">
        <v>224</v>
      </c>
      <c r="D80" s="62" t="s">
        <v>256</v>
      </c>
      <c r="E80" s="62" t="s">
        <v>70</v>
      </c>
      <c r="F80" s="62" t="s">
        <v>1295</v>
      </c>
      <c r="G80" s="62" t="s">
        <v>1296</v>
      </c>
      <c r="H80" s="62" t="s">
        <v>2305</v>
      </c>
      <c r="I80" s="62" t="s">
        <v>1297</v>
      </c>
      <c r="J80" s="62" t="s">
        <v>1905</v>
      </c>
      <c r="K80" s="62" t="s">
        <v>1298</v>
      </c>
      <c r="L80" s="62" t="s">
        <v>1715</v>
      </c>
    </row>
    <row r="81" spans="2:12" x14ac:dyDescent="0.25">
      <c r="B81" s="62" t="s">
        <v>1716</v>
      </c>
      <c r="C81" s="62" t="s">
        <v>224</v>
      </c>
      <c r="D81" s="62" t="s">
        <v>257</v>
      </c>
      <c r="E81" s="62" t="s">
        <v>71</v>
      </c>
      <c r="F81" s="62" t="s">
        <v>1299</v>
      </c>
      <c r="G81" s="62" t="s">
        <v>1300</v>
      </c>
      <c r="H81" s="62" t="s">
        <v>2306</v>
      </c>
      <c r="I81" s="62" t="s">
        <v>1301</v>
      </c>
      <c r="J81" s="62" t="s">
        <v>1906</v>
      </c>
      <c r="K81" s="62" t="s">
        <v>1302</v>
      </c>
      <c r="L81" s="62" t="s">
        <v>1718</v>
      </c>
    </row>
    <row r="82" spans="2:12" x14ac:dyDescent="0.25">
      <c r="B82" s="62" t="s">
        <v>1719</v>
      </c>
      <c r="C82" s="62" t="s">
        <v>224</v>
      </c>
      <c r="D82" s="62" t="s">
        <v>258</v>
      </c>
      <c r="E82" s="62" t="s">
        <v>72</v>
      </c>
      <c r="F82" s="62" t="s">
        <v>1303</v>
      </c>
      <c r="G82" s="62" t="s">
        <v>1304</v>
      </c>
      <c r="H82" s="62" t="s">
        <v>2307</v>
      </c>
      <c r="I82" s="62" t="s">
        <v>1305</v>
      </c>
      <c r="J82" s="62" t="s">
        <v>1907</v>
      </c>
      <c r="K82" s="62" t="s">
        <v>1306</v>
      </c>
      <c r="L82" s="62" t="s">
        <v>1721</v>
      </c>
    </row>
    <row r="83" spans="2:12" x14ac:dyDescent="0.25">
      <c r="B83" s="62" t="s">
        <v>1722</v>
      </c>
      <c r="C83" s="62" t="s">
        <v>224</v>
      </c>
      <c r="D83" s="62" t="s">
        <v>259</v>
      </c>
      <c r="E83" s="62" t="s">
        <v>73</v>
      </c>
      <c r="F83" s="62" t="s">
        <v>1307</v>
      </c>
      <c r="G83" s="62" t="s">
        <v>1308</v>
      </c>
      <c r="H83" s="62" t="s">
        <v>2308</v>
      </c>
      <c r="I83" s="62" t="s">
        <v>1309</v>
      </c>
      <c r="J83" s="62" t="s">
        <v>1908</v>
      </c>
      <c r="K83" s="62" t="s">
        <v>1310</v>
      </c>
      <c r="L83" s="62" t="s">
        <v>1724</v>
      </c>
    </row>
    <row r="84" spans="2:12" x14ac:dyDescent="0.25">
      <c r="B84" s="62" t="s">
        <v>1725</v>
      </c>
      <c r="C84" s="62" t="s">
        <v>224</v>
      </c>
      <c r="D84" s="62" t="s">
        <v>260</v>
      </c>
      <c r="E84" s="62" t="s">
        <v>174</v>
      </c>
      <c r="F84" s="62" t="s">
        <v>1311</v>
      </c>
      <c r="G84" s="62" t="s">
        <v>1312</v>
      </c>
      <c r="H84" s="62" t="s">
        <v>2309</v>
      </c>
      <c r="I84" s="62" t="s">
        <v>1313</v>
      </c>
      <c r="J84" s="62" t="s">
        <v>1909</v>
      </c>
      <c r="K84" s="62" t="s">
        <v>1314</v>
      </c>
      <c r="L84" s="62" t="s">
        <v>1727</v>
      </c>
    </row>
    <row r="85" spans="2:12" x14ac:dyDescent="0.25">
      <c r="B85" s="62" t="s">
        <v>1728</v>
      </c>
      <c r="C85" s="62" t="s">
        <v>224</v>
      </c>
      <c r="D85" s="62" t="s">
        <v>261</v>
      </c>
      <c r="E85" s="62" t="s">
        <v>74</v>
      </c>
      <c r="F85" s="62" t="s">
        <v>1315</v>
      </c>
      <c r="G85" s="62" t="s">
        <v>1316</v>
      </c>
      <c r="H85" s="62" t="s">
        <v>2310</v>
      </c>
      <c r="I85" s="62" t="s">
        <v>1317</v>
      </c>
      <c r="J85" s="62" t="s">
        <v>1910</v>
      </c>
      <c r="K85" s="62" t="s">
        <v>1318</v>
      </c>
      <c r="L85" s="62" t="s">
        <v>1730</v>
      </c>
    </row>
    <row r="86" spans="2:12" x14ac:dyDescent="0.25">
      <c r="B86" s="62" t="s">
        <v>1731</v>
      </c>
      <c r="C86" s="62" t="s">
        <v>224</v>
      </c>
      <c r="D86" s="62" t="s">
        <v>262</v>
      </c>
      <c r="E86" s="62" t="s">
        <v>75</v>
      </c>
      <c r="F86" s="62" t="s">
        <v>1319</v>
      </c>
      <c r="G86" s="62" t="s">
        <v>1320</v>
      </c>
      <c r="H86" s="62" t="s">
        <v>2311</v>
      </c>
      <c r="I86" s="62" t="s">
        <v>1321</v>
      </c>
      <c r="J86" s="62" t="s">
        <v>1911</v>
      </c>
      <c r="K86" s="62" t="s">
        <v>1322</v>
      </c>
      <c r="L86" s="62" t="s">
        <v>1733</v>
      </c>
    </row>
    <row r="87" spans="2:12" x14ac:dyDescent="0.25">
      <c r="B87" s="62" t="s">
        <v>1734</v>
      </c>
      <c r="C87" s="62" t="s">
        <v>224</v>
      </c>
      <c r="D87" s="62" t="s">
        <v>263</v>
      </c>
      <c r="E87" s="62" t="s">
        <v>76</v>
      </c>
      <c r="F87" s="62" t="s">
        <v>1323</v>
      </c>
      <c r="G87" s="62" t="s">
        <v>1324</v>
      </c>
      <c r="H87" s="62" t="s">
        <v>2312</v>
      </c>
      <c r="I87" s="62" t="s">
        <v>1325</v>
      </c>
      <c r="J87" s="62" t="s">
        <v>1912</v>
      </c>
      <c r="K87" s="62" t="s">
        <v>1326</v>
      </c>
      <c r="L87" s="62" t="s">
        <v>1736</v>
      </c>
    </row>
    <row r="88" spans="2:12" x14ac:dyDescent="0.25">
      <c r="B88" s="62" t="s">
        <v>1737</v>
      </c>
      <c r="C88" s="62" t="s">
        <v>224</v>
      </c>
      <c r="D88" s="62" t="s">
        <v>264</v>
      </c>
      <c r="E88" s="62" t="s">
        <v>77</v>
      </c>
      <c r="F88" s="62" t="s">
        <v>1327</v>
      </c>
      <c r="G88" s="62" t="s">
        <v>1328</v>
      </c>
      <c r="H88" s="62" t="s">
        <v>2313</v>
      </c>
      <c r="I88" s="62" t="s">
        <v>1329</v>
      </c>
      <c r="J88" s="62" t="s">
        <v>1913</v>
      </c>
      <c r="K88" s="62" t="s">
        <v>1330</v>
      </c>
      <c r="L88" s="62" t="s">
        <v>1739</v>
      </c>
    </row>
    <row r="89" spans="2:12" x14ac:dyDescent="0.25">
      <c r="B89" s="62" t="s">
        <v>1740</v>
      </c>
      <c r="C89" s="62" t="s">
        <v>224</v>
      </c>
      <c r="D89" s="62" t="s">
        <v>265</v>
      </c>
      <c r="E89" s="62" t="s">
        <v>78</v>
      </c>
      <c r="F89" s="62" t="s">
        <v>1331</v>
      </c>
      <c r="G89" s="62" t="s">
        <v>1332</v>
      </c>
      <c r="H89" s="62" t="s">
        <v>2314</v>
      </c>
      <c r="I89" s="62" t="s">
        <v>1333</v>
      </c>
      <c r="J89" s="62" t="s">
        <v>1914</v>
      </c>
      <c r="K89" s="62" t="s">
        <v>1334</v>
      </c>
      <c r="L89" s="62" t="s">
        <v>1742</v>
      </c>
    </row>
    <row r="90" spans="2:12" x14ac:dyDescent="0.25">
      <c r="B90" s="62" t="s">
        <v>1743</v>
      </c>
      <c r="C90" s="62" t="s">
        <v>224</v>
      </c>
      <c r="D90" s="62" t="s">
        <v>266</v>
      </c>
      <c r="E90" s="62" t="s">
        <v>79</v>
      </c>
      <c r="F90" s="62" t="s">
        <v>1335</v>
      </c>
      <c r="G90" s="62" t="s">
        <v>1336</v>
      </c>
      <c r="H90" s="62" t="s">
        <v>2315</v>
      </c>
      <c r="I90" s="62" t="s">
        <v>1337</v>
      </c>
      <c r="J90" s="62" t="s">
        <v>1915</v>
      </c>
      <c r="K90" s="62" t="s">
        <v>1338</v>
      </c>
      <c r="L90" s="62" t="s">
        <v>1745</v>
      </c>
    </row>
    <row r="91" spans="2:12" x14ac:dyDescent="0.25">
      <c r="B91" s="62" t="s">
        <v>1746</v>
      </c>
      <c r="E91" s="62" t="s">
        <v>80</v>
      </c>
      <c r="F91" s="62" t="s">
        <v>947</v>
      </c>
      <c r="G91" s="62" t="s">
        <v>948</v>
      </c>
      <c r="H91" s="62" t="s">
        <v>949</v>
      </c>
      <c r="I91" s="62" t="s">
        <v>950</v>
      </c>
      <c r="J91" s="62" t="s">
        <v>951</v>
      </c>
      <c r="K91" s="62" t="s">
        <v>952</v>
      </c>
      <c r="L91" s="62" t="s">
        <v>1747</v>
      </c>
    </row>
    <row r="92" spans="2:12" x14ac:dyDescent="0.25">
      <c r="B92" s="62" t="s">
        <v>1748</v>
      </c>
    </row>
    <row r="93" spans="2:12" x14ac:dyDescent="0.25">
      <c r="B93" s="62" t="s">
        <v>1749</v>
      </c>
      <c r="C93" s="62" t="s">
        <v>224</v>
      </c>
      <c r="D93" s="62" t="s">
        <v>267</v>
      </c>
      <c r="E93" s="62" t="s">
        <v>81</v>
      </c>
      <c r="F93" s="62" t="s">
        <v>1339</v>
      </c>
      <c r="G93" s="62" t="s">
        <v>1340</v>
      </c>
      <c r="H93" s="62" t="s">
        <v>2316</v>
      </c>
      <c r="I93" s="62" t="s">
        <v>1341</v>
      </c>
      <c r="J93" s="62" t="s">
        <v>1916</v>
      </c>
      <c r="K93" s="62" t="s">
        <v>1342</v>
      </c>
      <c r="L93" s="62" t="s">
        <v>1751</v>
      </c>
    </row>
    <row r="94" spans="2:12" x14ac:dyDescent="0.25">
      <c r="B94" s="62" t="s">
        <v>1752</v>
      </c>
      <c r="C94" s="62" t="s">
        <v>224</v>
      </c>
      <c r="D94" s="62" t="s">
        <v>268</v>
      </c>
      <c r="E94" s="62" t="s">
        <v>82</v>
      </c>
      <c r="F94" s="62" t="s">
        <v>1343</v>
      </c>
      <c r="G94" s="62" t="s">
        <v>1344</v>
      </c>
      <c r="H94" s="62" t="s">
        <v>2317</v>
      </c>
      <c r="I94" s="62" t="s">
        <v>1345</v>
      </c>
      <c r="J94" s="62" t="s">
        <v>1917</v>
      </c>
      <c r="K94" s="62" t="s">
        <v>1346</v>
      </c>
      <c r="L94" s="62" t="s">
        <v>1754</v>
      </c>
    </row>
    <row r="95" spans="2:12" x14ac:dyDescent="0.25">
      <c r="B95" s="62" t="s">
        <v>1755</v>
      </c>
      <c r="C95" s="62" t="s">
        <v>224</v>
      </c>
      <c r="D95" s="62" t="s">
        <v>269</v>
      </c>
      <c r="E95" s="62" t="s">
        <v>83</v>
      </c>
      <c r="F95" s="62" t="s">
        <v>1347</v>
      </c>
      <c r="G95" s="62" t="s">
        <v>1348</v>
      </c>
      <c r="H95" s="62" t="s">
        <v>2318</v>
      </c>
      <c r="I95" s="62" t="s">
        <v>1349</v>
      </c>
      <c r="J95" s="62" t="s">
        <v>1918</v>
      </c>
      <c r="K95" s="62" t="s">
        <v>1350</v>
      </c>
      <c r="L95" s="62" t="s">
        <v>1757</v>
      </c>
    </row>
    <row r="96" spans="2:12" x14ac:dyDescent="0.25">
      <c r="B96" s="62" t="s">
        <v>1758</v>
      </c>
      <c r="C96" s="62" t="s">
        <v>224</v>
      </c>
      <c r="D96" s="62" t="s">
        <v>270</v>
      </c>
      <c r="E96" s="62" t="s">
        <v>84</v>
      </c>
      <c r="F96" s="62" t="s">
        <v>1351</v>
      </c>
      <c r="G96" s="62" t="s">
        <v>1352</v>
      </c>
      <c r="H96" s="62" t="s">
        <v>2319</v>
      </c>
      <c r="I96" s="62" t="s">
        <v>1353</v>
      </c>
      <c r="J96" s="62" t="s">
        <v>1919</v>
      </c>
      <c r="K96" s="62" t="s">
        <v>1354</v>
      </c>
      <c r="L96" s="62" t="s">
        <v>1760</v>
      </c>
    </row>
    <row r="97" spans="2:12" x14ac:dyDescent="0.25">
      <c r="B97" s="62" t="s">
        <v>1761</v>
      </c>
      <c r="C97" s="62" t="s">
        <v>224</v>
      </c>
      <c r="D97" s="62" t="s">
        <v>271</v>
      </c>
      <c r="E97" s="62" t="s">
        <v>85</v>
      </c>
      <c r="F97" s="62" t="s">
        <v>1355</v>
      </c>
      <c r="G97" s="62" t="s">
        <v>1356</v>
      </c>
      <c r="H97" s="62" t="s">
        <v>2320</v>
      </c>
      <c r="I97" s="62" t="s">
        <v>1357</v>
      </c>
      <c r="J97" s="62" t="s">
        <v>1920</v>
      </c>
      <c r="K97" s="62" t="s">
        <v>1358</v>
      </c>
      <c r="L97" s="62" t="s">
        <v>1763</v>
      </c>
    </row>
    <row r="98" spans="2:12" x14ac:dyDescent="0.25">
      <c r="B98" s="62" t="s">
        <v>1764</v>
      </c>
      <c r="C98" s="62" t="s">
        <v>224</v>
      </c>
      <c r="D98" s="62" t="s">
        <v>272</v>
      </c>
      <c r="E98" s="62" t="s">
        <v>86</v>
      </c>
      <c r="F98" s="62" t="s">
        <v>1359</v>
      </c>
      <c r="G98" s="62" t="s">
        <v>1360</v>
      </c>
      <c r="H98" s="62" t="s">
        <v>2321</v>
      </c>
      <c r="I98" s="62" t="s">
        <v>1361</v>
      </c>
      <c r="J98" s="62" t="s">
        <v>1921</v>
      </c>
      <c r="K98" s="62" t="s">
        <v>1362</v>
      </c>
      <c r="L98" s="62" t="s">
        <v>1766</v>
      </c>
    </row>
    <row r="99" spans="2:12" x14ac:dyDescent="0.25">
      <c r="B99" s="62" t="s">
        <v>1767</v>
      </c>
      <c r="C99" s="62" t="s">
        <v>224</v>
      </c>
      <c r="D99" s="62" t="s">
        <v>273</v>
      </c>
      <c r="E99" s="62" t="s">
        <v>87</v>
      </c>
      <c r="F99" s="62" t="s">
        <v>1363</v>
      </c>
      <c r="G99" s="62" t="s">
        <v>1364</v>
      </c>
      <c r="H99" s="62" t="s">
        <v>2322</v>
      </c>
      <c r="I99" s="62" t="s">
        <v>1365</v>
      </c>
      <c r="J99" s="62" t="s">
        <v>1922</v>
      </c>
      <c r="K99" s="62" t="s">
        <v>1366</v>
      </c>
      <c r="L99" s="62" t="s">
        <v>1769</v>
      </c>
    </row>
    <row r="100" spans="2:12" x14ac:dyDescent="0.25">
      <c r="B100" s="62" t="s">
        <v>1770</v>
      </c>
      <c r="C100" s="62" t="s">
        <v>224</v>
      </c>
      <c r="D100" s="62" t="s">
        <v>274</v>
      </c>
      <c r="E100" s="62" t="s">
        <v>88</v>
      </c>
      <c r="F100" s="62" t="s">
        <v>1367</v>
      </c>
      <c r="G100" s="62" t="s">
        <v>1368</v>
      </c>
      <c r="H100" s="62" t="s">
        <v>2323</v>
      </c>
      <c r="I100" s="62" t="s">
        <v>1369</v>
      </c>
      <c r="J100" s="62" t="s">
        <v>1923</v>
      </c>
      <c r="K100" s="62" t="s">
        <v>1370</v>
      </c>
      <c r="L100" s="62" t="s">
        <v>1772</v>
      </c>
    </row>
    <row r="101" spans="2:12" x14ac:dyDescent="0.25">
      <c r="B101" s="62" t="s">
        <v>1773</v>
      </c>
      <c r="C101" s="62" t="s">
        <v>224</v>
      </c>
      <c r="D101" s="62" t="s">
        <v>275</v>
      </c>
      <c r="E101" s="62" t="s">
        <v>89</v>
      </c>
      <c r="F101" s="62" t="s">
        <v>1371</v>
      </c>
      <c r="G101" s="62" t="s">
        <v>1372</v>
      </c>
      <c r="H101" s="62" t="s">
        <v>2324</v>
      </c>
      <c r="I101" s="62" t="s">
        <v>1373</v>
      </c>
      <c r="J101" s="62" t="s">
        <v>1924</v>
      </c>
      <c r="K101" s="62" t="s">
        <v>1374</v>
      </c>
      <c r="L101" s="62" t="s">
        <v>1775</v>
      </c>
    </row>
    <row r="102" spans="2:12" x14ac:dyDescent="0.25">
      <c r="B102" s="62" t="s">
        <v>1776</v>
      </c>
      <c r="E102" s="62" t="s">
        <v>90</v>
      </c>
      <c r="F102" s="62" t="s">
        <v>989</v>
      </c>
      <c r="G102" s="62" t="s">
        <v>990</v>
      </c>
      <c r="H102" s="62" t="s">
        <v>991</v>
      </c>
      <c r="I102" s="62" t="s">
        <v>992</v>
      </c>
      <c r="J102" s="62" t="s">
        <v>993</v>
      </c>
      <c r="K102" s="62" t="s">
        <v>994</v>
      </c>
      <c r="L102" s="62" t="s">
        <v>1777</v>
      </c>
    </row>
    <row r="103" spans="2:12" x14ac:dyDescent="0.25">
      <c r="B103" s="62" t="s">
        <v>1778</v>
      </c>
    </row>
    <row r="104" spans="2:12" x14ac:dyDescent="0.25">
      <c r="B104" s="62" t="s">
        <v>1779</v>
      </c>
      <c r="C104" s="62" t="s">
        <v>224</v>
      </c>
      <c r="D104" s="62" t="s">
        <v>276</v>
      </c>
      <c r="E104" s="62" t="s">
        <v>91</v>
      </c>
      <c r="F104" s="62" t="s">
        <v>1375</v>
      </c>
      <c r="G104" s="62" t="s">
        <v>1376</v>
      </c>
      <c r="H104" s="62" t="s">
        <v>2325</v>
      </c>
      <c r="I104" s="62" t="s">
        <v>1377</v>
      </c>
      <c r="J104" s="62" t="s">
        <v>1925</v>
      </c>
      <c r="K104" s="62" t="s">
        <v>1378</v>
      </c>
      <c r="L104" s="62" t="s">
        <v>1781</v>
      </c>
    </row>
    <row r="105" spans="2:12" x14ac:dyDescent="0.25">
      <c r="B105" s="62" t="s">
        <v>1782</v>
      </c>
      <c r="C105" s="62" t="s">
        <v>224</v>
      </c>
      <c r="D105" s="62" t="s">
        <v>277</v>
      </c>
      <c r="E105" s="62" t="s">
        <v>92</v>
      </c>
      <c r="F105" s="62" t="s">
        <v>1379</v>
      </c>
      <c r="G105" s="62" t="s">
        <v>1380</v>
      </c>
      <c r="H105" s="62" t="s">
        <v>2326</v>
      </c>
      <c r="I105" s="62" t="s">
        <v>1381</v>
      </c>
      <c r="J105" s="62" t="s">
        <v>1926</v>
      </c>
      <c r="K105" s="62" t="s">
        <v>1382</v>
      </c>
      <c r="L105" s="62" t="s">
        <v>1784</v>
      </c>
    </row>
    <row r="106" spans="2:12" x14ac:dyDescent="0.25">
      <c r="B106" s="62" t="s">
        <v>1785</v>
      </c>
      <c r="C106" s="62" t="s">
        <v>224</v>
      </c>
      <c r="D106" s="62" t="s">
        <v>278</v>
      </c>
      <c r="E106" s="62" t="s">
        <v>93</v>
      </c>
      <c r="F106" s="62" t="s">
        <v>1383</v>
      </c>
      <c r="G106" s="62" t="s">
        <v>1384</v>
      </c>
      <c r="H106" s="62" t="s">
        <v>2327</v>
      </c>
      <c r="I106" s="62" t="s">
        <v>1385</v>
      </c>
      <c r="J106" s="62" t="s">
        <v>1927</v>
      </c>
      <c r="K106" s="62" t="s">
        <v>1386</v>
      </c>
      <c r="L106" s="62" t="s">
        <v>1787</v>
      </c>
    </row>
    <row r="107" spans="2:12" x14ac:dyDescent="0.25">
      <c r="B107" s="62" t="s">
        <v>1788</v>
      </c>
      <c r="C107" s="62" t="s">
        <v>224</v>
      </c>
      <c r="D107" s="62" t="s">
        <v>279</v>
      </c>
      <c r="E107" s="62" t="s">
        <v>94</v>
      </c>
      <c r="F107" s="62" t="s">
        <v>1387</v>
      </c>
      <c r="G107" s="62" t="s">
        <v>1388</v>
      </c>
      <c r="H107" s="62" t="s">
        <v>2328</v>
      </c>
      <c r="I107" s="62" t="s">
        <v>1389</v>
      </c>
      <c r="J107" s="62" t="s">
        <v>1928</v>
      </c>
      <c r="K107" s="62" t="s">
        <v>1390</v>
      </c>
      <c r="L107" s="62" t="s">
        <v>1790</v>
      </c>
    </row>
    <row r="108" spans="2:12" x14ac:dyDescent="0.25">
      <c r="B108" s="62" t="s">
        <v>1791</v>
      </c>
      <c r="C108" s="62" t="s">
        <v>224</v>
      </c>
      <c r="D108" s="62" t="s">
        <v>280</v>
      </c>
      <c r="E108" s="62" t="s">
        <v>95</v>
      </c>
      <c r="F108" s="62" t="s">
        <v>1391</v>
      </c>
      <c r="G108" s="62" t="s">
        <v>1392</v>
      </c>
      <c r="H108" s="62" t="s">
        <v>2329</v>
      </c>
      <c r="I108" s="62" t="s">
        <v>1393</v>
      </c>
      <c r="J108" s="62" t="s">
        <v>1929</v>
      </c>
      <c r="K108" s="62" t="s">
        <v>1394</v>
      </c>
      <c r="L108" s="62" t="s">
        <v>1793</v>
      </c>
    </row>
    <row r="109" spans="2:12" x14ac:dyDescent="0.25">
      <c r="B109" s="62" t="s">
        <v>1794</v>
      </c>
      <c r="C109" s="62" t="s">
        <v>224</v>
      </c>
      <c r="D109" s="62" t="s">
        <v>281</v>
      </c>
      <c r="E109" s="62" t="s">
        <v>96</v>
      </c>
      <c r="F109" s="62" t="s">
        <v>1395</v>
      </c>
      <c r="G109" s="62" t="s">
        <v>1396</v>
      </c>
      <c r="H109" s="62" t="s">
        <v>2330</v>
      </c>
      <c r="I109" s="62" t="s">
        <v>1397</v>
      </c>
      <c r="J109" s="62" t="s">
        <v>1930</v>
      </c>
      <c r="K109" s="62" t="s">
        <v>1398</v>
      </c>
      <c r="L109" s="62" t="s">
        <v>1796</v>
      </c>
    </row>
    <row r="110" spans="2:12" x14ac:dyDescent="0.25">
      <c r="B110" s="62" t="s">
        <v>1797</v>
      </c>
      <c r="C110" s="62" t="s">
        <v>224</v>
      </c>
      <c r="D110" s="62" t="s">
        <v>282</v>
      </c>
      <c r="E110" s="62" t="s">
        <v>97</v>
      </c>
      <c r="F110" s="62" t="s">
        <v>1399</v>
      </c>
      <c r="G110" s="62" t="s">
        <v>1400</v>
      </c>
      <c r="H110" s="62" t="s">
        <v>2331</v>
      </c>
      <c r="I110" s="62" t="s">
        <v>1401</v>
      </c>
      <c r="J110" s="62" t="s">
        <v>1931</v>
      </c>
      <c r="K110" s="62" t="s">
        <v>1402</v>
      </c>
      <c r="L110" s="62" t="s">
        <v>1799</v>
      </c>
    </row>
    <row r="111" spans="2:12" x14ac:dyDescent="0.25">
      <c r="B111" s="62" t="s">
        <v>1800</v>
      </c>
      <c r="C111" s="62" t="s">
        <v>224</v>
      </c>
      <c r="D111" s="62" t="s">
        <v>283</v>
      </c>
      <c r="E111" s="62" t="s">
        <v>98</v>
      </c>
      <c r="F111" s="62" t="s">
        <v>1403</v>
      </c>
      <c r="G111" s="62" t="s">
        <v>1404</v>
      </c>
      <c r="H111" s="62" t="s">
        <v>2332</v>
      </c>
      <c r="I111" s="62" t="s">
        <v>1405</v>
      </c>
      <c r="J111" s="62" t="s">
        <v>1932</v>
      </c>
      <c r="K111" s="62" t="s">
        <v>1406</v>
      </c>
      <c r="L111" s="62" t="s">
        <v>1802</v>
      </c>
    </row>
    <row r="112" spans="2:12" x14ac:dyDescent="0.25">
      <c r="B112" s="62" t="s">
        <v>1803</v>
      </c>
      <c r="C112" s="62" t="s">
        <v>224</v>
      </c>
      <c r="D112" s="62" t="s">
        <v>284</v>
      </c>
      <c r="E112" s="62" t="s">
        <v>99</v>
      </c>
      <c r="F112" s="62" t="s">
        <v>1407</v>
      </c>
      <c r="G112" s="62" t="s">
        <v>1408</v>
      </c>
      <c r="H112" s="62" t="s">
        <v>2333</v>
      </c>
      <c r="I112" s="62" t="s">
        <v>1409</v>
      </c>
      <c r="J112" s="62" t="s">
        <v>1933</v>
      </c>
      <c r="K112" s="62" t="s">
        <v>1410</v>
      </c>
      <c r="L112" s="62" t="s">
        <v>1805</v>
      </c>
    </row>
    <row r="113" spans="2:12" x14ac:dyDescent="0.25">
      <c r="B113" s="62" t="s">
        <v>1806</v>
      </c>
      <c r="C113" s="62" t="s">
        <v>224</v>
      </c>
      <c r="D113" s="62" t="s">
        <v>285</v>
      </c>
      <c r="E113" s="62" t="s">
        <v>100</v>
      </c>
      <c r="F113" s="62" t="s">
        <v>1411</v>
      </c>
      <c r="G113" s="62" t="s">
        <v>1412</v>
      </c>
      <c r="H113" s="62" t="s">
        <v>2334</v>
      </c>
      <c r="I113" s="62" t="s">
        <v>1413</v>
      </c>
      <c r="J113" s="62" t="s">
        <v>1934</v>
      </c>
      <c r="K113" s="62" t="s">
        <v>1414</v>
      </c>
      <c r="L113" s="62" t="s">
        <v>1808</v>
      </c>
    </row>
    <row r="114" spans="2:12" x14ac:dyDescent="0.25">
      <c r="B114" s="62" t="s">
        <v>1809</v>
      </c>
      <c r="C114" s="62" t="s">
        <v>224</v>
      </c>
      <c r="D114" s="62" t="s">
        <v>286</v>
      </c>
      <c r="E114" s="62" t="s">
        <v>101</v>
      </c>
      <c r="F114" s="62" t="s">
        <v>1415</v>
      </c>
      <c r="G114" s="62" t="s">
        <v>1416</v>
      </c>
      <c r="H114" s="62" t="s">
        <v>2335</v>
      </c>
      <c r="I114" s="62" t="s">
        <v>1417</v>
      </c>
      <c r="J114" s="62" t="s">
        <v>1935</v>
      </c>
      <c r="K114" s="62" t="s">
        <v>1418</v>
      </c>
      <c r="L114" s="62" t="s">
        <v>1811</v>
      </c>
    </row>
    <row r="115" spans="2:12" x14ac:dyDescent="0.25">
      <c r="B115" s="62" t="s">
        <v>1812</v>
      </c>
      <c r="C115" s="62" t="s">
        <v>224</v>
      </c>
      <c r="D115" s="62" t="s">
        <v>287</v>
      </c>
      <c r="E115" s="62" t="s">
        <v>102</v>
      </c>
      <c r="F115" s="62" t="s">
        <v>1419</v>
      </c>
      <c r="G115" s="62" t="s">
        <v>1420</v>
      </c>
      <c r="H115" s="62" t="s">
        <v>2336</v>
      </c>
      <c r="I115" s="62" t="s">
        <v>1421</v>
      </c>
      <c r="J115" s="62" t="s">
        <v>1936</v>
      </c>
      <c r="K115" s="62" t="s">
        <v>1422</v>
      </c>
      <c r="L115" s="62" t="s">
        <v>1814</v>
      </c>
    </row>
    <row r="116" spans="2:12" x14ac:dyDescent="0.25">
      <c r="B116" s="62" t="s">
        <v>1815</v>
      </c>
      <c r="C116" s="62" t="s">
        <v>224</v>
      </c>
      <c r="D116" s="62" t="s">
        <v>288</v>
      </c>
      <c r="E116" s="62" t="s">
        <v>103</v>
      </c>
      <c r="F116" s="62" t="s">
        <v>1423</v>
      </c>
      <c r="G116" s="62" t="s">
        <v>1424</v>
      </c>
      <c r="H116" s="62" t="s">
        <v>2337</v>
      </c>
      <c r="I116" s="62" t="s">
        <v>1425</v>
      </c>
      <c r="J116" s="62" t="s">
        <v>1937</v>
      </c>
      <c r="K116" s="62" t="s">
        <v>1426</v>
      </c>
      <c r="L116" s="62" t="s">
        <v>1817</v>
      </c>
    </row>
    <row r="117" spans="2:12" x14ac:dyDescent="0.25">
      <c r="B117" s="62" t="s">
        <v>1818</v>
      </c>
      <c r="C117" s="62" t="s">
        <v>224</v>
      </c>
      <c r="D117" s="62" t="s">
        <v>289</v>
      </c>
      <c r="E117" s="62" t="s">
        <v>104</v>
      </c>
      <c r="F117" s="62" t="s">
        <v>1427</v>
      </c>
      <c r="G117" s="62" t="s">
        <v>1428</v>
      </c>
      <c r="H117" s="62" t="s">
        <v>2338</v>
      </c>
      <c r="I117" s="62" t="s">
        <v>1429</v>
      </c>
      <c r="J117" s="62" t="s">
        <v>1938</v>
      </c>
      <c r="K117" s="62" t="s">
        <v>1430</v>
      </c>
      <c r="L117" s="62" t="s">
        <v>1820</v>
      </c>
    </row>
    <row r="118" spans="2:12" x14ac:dyDescent="0.25">
      <c r="B118" s="62" t="s">
        <v>1821</v>
      </c>
      <c r="C118" s="62" t="s">
        <v>224</v>
      </c>
      <c r="D118" s="62" t="s">
        <v>290</v>
      </c>
      <c r="E118" s="62" t="s">
        <v>105</v>
      </c>
      <c r="F118" s="62" t="s">
        <v>1431</v>
      </c>
      <c r="G118" s="62" t="s">
        <v>1432</v>
      </c>
      <c r="H118" s="62" t="s">
        <v>2339</v>
      </c>
      <c r="I118" s="62" t="s">
        <v>1433</v>
      </c>
      <c r="J118" s="62" t="s">
        <v>1939</v>
      </c>
      <c r="K118" s="62" t="s">
        <v>1434</v>
      </c>
      <c r="L118" s="62" t="s">
        <v>1823</v>
      </c>
    </row>
    <row r="119" spans="2:12" x14ac:dyDescent="0.25">
      <c r="B119" s="62" t="s">
        <v>1824</v>
      </c>
      <c r="C119" s="62" t="s">
        <v>224</v>
      </c>
      <c r="D119" s="62" t="s">
        <v>291</v>
      </c>
      <c r="E119" s="62" t="s">
        <v>106</v>
      </c>
      <c r="F119" s="62" t="s">
        <v>1435</v>
      </c>
      <c r="G119" s="62" t="s">
        <v>1436</v>
      </c>
      <c r="H119" s="62" t="s">
        <v>2340</v>
      </c>
      <c r="I119" s="62" t="s">
        <v>1437</v>
      </c>
      <c r="J119" s="62" t="s">
        <v>1940</v>
      </c>
      <c r="K119" s="62" t="s">
        <v>1438</v>
      </c>
      <c r="L119" s="62" t="s">
        <v>1826</v>
      </c>
    </row>
    <row r="120" spans="2:12" x14ac:dyDescent="0.25">
      <c r="B120" s="62" t="s">
        <v>1827</v>
      </c>
      <c r="C120" s="62" t="s">
        <v>224</v>
      </c>
      <c r="D120" s="62" t="s">
        <v>292</v>
      </c>
      <c r="E120" s="62" t="s">
        <v>107</v>
      </c>
      <c r="F120" s="62" t="s">
        <v>1439</v>
      </c>
      <c r="G120" s="62" t="s">
        <v>1440</v>
      </c>
      <c r="H120" s="62" t="s">
        <v>2341</v>
      </c>
      <c r="I120" s="62" t="s">
        <v>1441</v>
      </c>
      <c r="J120" s="62" t="s">
        <v>1941</v>
      </c>
      <c r="K120" s="62" t="s">
        <v>1442</v>
      </c>
      <c r="L120" s="62" t="s">
        <v>1829</v>
      </c>
    </row>
    <row r="121" spans="2:12" x14ac:dyDescent="0.25">
      <c r="B121" s="62" t="s">
        <v>1830</v>
      </c>
      <c r="C121" s="62" t="s">
        <v>224</v>
      </c>
      <c r="D121" s="62" t="s">
        <v>293</v>
      </c>
      <c r="E121" s="62" t="s">
        <v>108</v>
      </c>
      <c r="F121" s="62" t="s">
        <v>1443</v>
      </c>
      <c r="G121" s="62" t="s">
        <v>1444</v>
      </c>
      <c r="H121" s="62" t="s">
        <v>2342</v>
      </c>
      <c r="I121" s="62" t="s">
        <v>1445</v>
      </c>
      <c r="J121" s="62" t="s">
        <v>1942</v>
      </c>
      <c r="K121" s="62" t="s">
        <v>1446</v>
      </c>
      <c r="L121" s="62" t="s">
        <v>1832</v>
      </c>
    </row>
    <row r="122" spans="2:12" x14ac:dyDescent="0.25">
      <c r="B122" s="62" t="s">
        <v>1833</v>
      </c>
      <c r="C122" s="62" t="s">
        <v>224</v>
      </c>
      <c r="D122" s="62" t="s">
        <v>294</v>
      </c>
      <c r="E122" s="62" t="s">
        <v>109</v>
      </c>
      <c r="F122" s="62" t="s">
        <v>1447</v>
      </c>
      <c r="G122" s="62" t="s">
        <v>1448</v>
      </c>
      <c r="H122" s="62" t="s">
        <v>2343</v>
      </c>
      <c r="I122" s="62" t="s">
        <v>1449</v>
      </c>
      <c r="J122" s="62" t="s">
        <v>1943</v>
      </c>
      <c r="K122" s="62" t="s">
        <v>1450</v>
      </c>
      <c r="L122" s="62" t="s">
        <v>1835</v>
      </c>
    </row>
    <row r="123" spans="2:12" x14ac:dyDescent="0.25">
      <c r="B123" s="62" t="s">
        <v>1836</v>
      </c>
      <c r="C123" s="62" t="s">
        <v>224</v>
      </c>
      <c r="D123" s="62" t="s">
        <v>295</v>
      </c>
      <c r="E123" s="62" t="s">
        <v>110</v>
      </c>
      <c r="F123" s="62" t="s">
        <v>1451</v>
      </c>
      <c r="G123" s="62" t="s">
        <v>1452</v>
      </c>
      <c r="H123" s="62" t="s">
        <v>2344</v>
      </c>
      <c r="I123" s="62" t="s">
        <v>1453</v>
      </c>
      <c r="J123" s="62" t="s">
        <v>1944</v>
      </c>
      <c r="K123" s="62" t="s">
        <v>1454</v>
      </c>
      <c r="L123" s="62" t="s">
        <v>1838</v>
      </c>
    </row>
    <row r="124" spans="2:12" x14ac:dyDescent="0.25">
      <c r="B124" s="62" t="s">
        <v>1839</v>
      </c>
      <c r="E124" s="62" t="s">
        <v>111</v>
      </c>
      <c r="F124" s="62" t="s">
        <v>1075</v>
      </c>
      <c r="G124" s="62" t="s">
        <v>1076</v>
      </c>
      <c r="H124" s="62" t="s">
        <v>1077</v>
      </c>
      <c r="I124" s="62" t="s">
        <v>1078</v>
      </c>
      <c r="J124" s="62" t="s">
        <v>1079</v>
      </c>
      <c r="K124" s="62" t="s">
        <v>1080</v>
      </c>
      <c r="L124" s="62" t="s">
        <v>1840</v>
      </c>
    </row>
    <row r="125" spans="2:12" x14ac:dyDescent="0.25">
      <c r="B125" s="62" t="s">
        <v>1841</v>
      </c>
    </row>
    <row r="126" spans="2:12" x14ac:dyDescent="0.25">
      <c r="B126" s="62" t="s">
        <v>1842</v>
      </c>
      <c r="E126" s="62" t="s">
        <v>112</v>
      </c>
      <c r="F126" s="62" t="s">
        <v>1081</v>
      </c>
      <c r="G126" s="62" t="s">
        <v>1082</v>
      </c>
      <c r="H126" s="62" t="s">
        <v>1083</v>
      </c>
      <c r="I126" s="62" t="s">
        <v>1084</v>
      </c>
      <c r="J126" s="62" t="s">
        <v>1085</v>
      </c>
      <c r="K126" s="62" t="s">
        <v>1086</v>
      </c>
      <c r="L126" s="62" t="s">
        <v>1843</v>
      </c>
    </row>
    <row r="127" spans="2:12" x14ac:dyDescent="0.25">
      <c r="B127" s="62" t="s">
        <v>1844</v>
      </c>
    </row>
    <row r="128" spans="2:12" x14ac:dyDescent="0.25">
      <c r="B128" s="62" t="s">
        <v>1845</v>
      </c>
      <c r="E128" s="62" t="s">
        <v>2345</v>
      </c>
      <c r="F128" s="62" t="s">
        <v>1087</v>
      </c>
      <c r="G128" s="62" t="s">
        <v>1088</v>
      </c>
      <c r="H128" s="62" t="s">
        <v>1089</v>
      </c>
      <c r="I128" s="62" t="s">
        <v>1090</v>
      </c>
      <c r="J128" s="62" t="s">
        <v>1091</v>
      </c>
      <c r="K128" s="62" t="s">
        <v>1092</v>
      </c>
    </row>
    <row r="129" spans="2:2" x14ac:dyDescent="0.25">
      <c r="B129" s="62" t="s">
        <v>1847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E73E-0F6A-4077-AEFA-3F1354B5DB2C}">
  <dimension ref="A1:L129"/>
  <sheetViews>
    <sheetView workbookViewId="0"/>
  </sheetViews>
  <sheetFormatPr defaultRowHeight="15" x14ac:dyDescent="0.25"/>
  <sheetData>
    <row r="1" spans="1:12" x14ac:dyDescent="0.25">
      <c r="A1" s="62" t="s">
        <v>2351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  <c r="K1" s="62" t="s">
        <v>183</v>
      </c>
      <c r="L1" s="62" t="s">
        <v>633</v>
      </c>
    </row>
    <row r="2" spans="1:12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  <c r="K2" s="62" t="s">
        <v>184</v>
      </c>
      <c r="L2" s="62" t="s">
        <v>184</v>
      </c>
    </row>
    <row r="4" spans="1:12" x14ac:dyDescent="0.25">
      <c r="A4" s="62" t="s">
        <v>2</v>
      </c>
      <c r="B4" s="62" t="s">
        <v>165</v>
      </c>
      <c r="E4" s="62" t="s">
        <v>3</v>
      </c>
    </row>
    <row r="5" spans="1:12" x14ac:dyDescent="0.25">
      <c r="A5" s="62" t="s">
        <v>166</v>
      </c>
      <c r="B5" s="62" t="s">
        <v>298</v>
      </c>
      <c r="E5" s="62" t="s">
        <v>646</v>
      </c>
    </row>
    <row r="6" spans="1:12" x14ac:dyDescent="0.25">
      <c r="A6" s="62" t="s">
        <v>167</v>
      </c>
      <c r="B6" s="62" t="s">
        <v>299</v>
      </c>
      <c r="E6" s="62" t="s">
        <v>186</v>
      </c>
    </row>
    <row r="7" spans="1:12" x14ac:dyDescent="0.25">
      <c r="A7" s="62" t="s">
        <v>168</v>
      </c>
      <c r="B7" s="62" t="s">
        <v>169</v>
      </c>
    </row>
    <row r="8" spans="1:12" x14ac:dyDescent="0.25">
      <c r="G8" s="62" t="s">
        <v>5</v>
      </c>
      <c r="H8" s="62" t="s">
        <v>187</v>
      </c>
      <c r="I8" s="62" t="s">
        <v>6</v>
      </c>
      <c r="J8" s="62" t="s">
        <v>5</v>
      </c>
      <c r="K8" s="62" t="s">
        <v>2346</v>
      </c>
      <c r="L8" s="62" t="s">
        <v>634</v>
      </c>
    </row>
    <row r="9" spans="1:12" x14ac:dyDescent="0.25">
      <c r="F9" s="62" t="s">
        <v>188</v>
      </c>
      <c r="G9" s="62" t="s">
        <v>189</v>
      </c>
      <c r="H9" s="62" t="s">
        <v>7</v>
      </c>
      <c r="I9" s="62" t="s">
        <v>188</v>
      </c>
      <c r="J9" s="62" t="s">
        <v>647</v>
      </c>
      <c r="K9" s="62" t="s">
        <v>647</v>
      </c>
      <c r="L9" s="62" t="s">
        <v>635</v>
      </c>
    </row>
    <row r="10" spans="1:12" x14ac:dyDescent="0.25">
      <c r="A10" s="62" t="s">
        <v>1</v>
      </c>
      <c r="B10" s="62" t="s">
        <v>8</v>
      </c>
      <c r="C10" s="62" t="s">
        <v>9</v>
      </c>
      <c r="D10" s="62" t="s">
        <v>10</v>
      </c>
    </row>
    <row r="11" spans="1:12" x14ac:dyDescent="0.25">
      <c r="B11" s="62" t="s">
        <v>1536</v>
      </c>
      <c r="C11" s="62" t="s">
        <v>190</v>
      </c>
      <c r="D11" s="62" t="s">
        <v>191</v>
      </c>
      <c r="E11" s="62" t="s">
        <v>11</v>
      </c>
      <c r="F11" s="62" t="s">
        <v>1098</v>
      </c>
      <c r="G11" s="62" t="s">
        <v>1099</v>
      </c>
      <c r="H11" s="62" t="s">
        <v>185</v>
      </c>
      <c r="I11" s="62" t="s">
        <v>1100</v>
      </c>
      <c r="J11" s="62" t="s">
        <v>1855</v>
      </c>
      <c r="K11" s="62" t="s">
        <v>1101</v>
      </c>
      <c r="L11" s="62" t="s">
        <v>1538</v>
      </c>
    </row>
    <row r="12" spans="1:12" x14ac:dyDescent="0.25">
      <c r="B12" s="62" t="s">
        <v>1539</v>
      </c>
      <c r="C12" s="62" t="s">
        <v>190</v>
      </c>
      <c r="D12" s="62" t="s">
        <v>192</v>
      </c>
      <c r="E12" s="62" t="s">
        <v>12</v>
      </c>
      <c r="F12" s="62" t="s">
        <v>1102</v>
      </c>
      <c r="G12" s="62" t="s">
        <v>1103</v>
      </c>
      <c r="H12" s="62" t="s">
        <v>185</v>
      </c>
      <c r="I12" s="62" t="s">
        <v>1104</v>
      </c>
      <c r="J12" s="62" t="s">
        <v>1856</v>
      </c>
      <c r="K12" s="62" t="s">
        <v>1105</v>
      </c>
      <c r="L12" s="62" t="s">
        <v>1541</v>
      </c>
    </row>
    <row r="13" spans="1:12" x14ac:dyDescent="0.25">
      <c r="B13" s="62" t="s">
        <v>1542</v>
      </c>
      <c r="E13" s="62" t="s">
        <v>13</v>
      </c>
      <c r="F13" s="62" t="s">
        <v>656</v>
      </c>
      <c r="G13" s="62" t="s">
        <v>657</v>
      </c>
      <c r="H13" s="62" t="s">
        <v>658</v>
      </c>
      <c r="I13" s="62" t="s">
        <v>659</v>
      </c>
      <c r="J13" s="62" t="s">
        <v>660</v>
      </c>
      <c r="K13" s="62" t="s">
        <v>661</v>
      </c>
      <c r="L13" s="62" t="s">
        <v>1543</v>
      </c>
    </row>
    <row r="14" spans="1:12" x14ac:dyDescent="0.25">
      <c r="B14" s="62" t="s">
        <v>1544</v>
      </c>
    </row>
    <row r="15" spans="1:12" x14ac:dyDescent="0.25">
      <c r="B15" s="62" t="s">
        <v>1545</v>
      </c>
      <c r="C15" s="62" t="s">
        <v>190</v>
      </c>
      <c r="D15" s="62" t="s">
        <v>193</v>
      </c>
      <c r="E15" s="62" t="s">
        <v>14</v>
      </c>
      <c r="F15" s="62" t="s">
        <v>1106</v>
      </c>
      <c r="G15" s="62" t="s">
        <v>1107</v>
      </c>
      <c r="H15" s="62" t="s">
        <v>185</v>
      </c>
      <c r="I15" s="62" t="s">
        <v>1108</v>
      </c>
      <c r="J15" s="62" t="s">
        <v>1857</v>
      </c>
      <c r="K15" s="62" t="s">
        <v>1109</v>
      </c>
      <c r="L15" s="62" t="s">
        <v>1547</v>
      </c>
    </row>
    <row r="16" spans="1:12" x14ac:dyDescent="0.25">
      <c r="B16" s="62" t="s">
        <v>1548</v>
      </c>
      <c r="C16" s="62" t="s">
        <v>190</v>
      </c>
      <c r="D16" s="62" t="s">
        <v>194</v>
      </c>
      <c r="E16" s="62" t="s">
        <v>15</v>
      </c>
      <c r="F16" s="62" t="s">
        <v>1110</v>
      </c>
      <c r="G16" s="62" t="s">
        <v>1111</v>
      </c>
      <c r="H16" s="62" t="s">
        <v>185</v>
      </c>
      <c r="I16" s="62" t="s">
        <v>1112</v>
      </c>
      <c r="J16" s="62" t="s">
        <v>1858</v>
      </c>
      <c r="K16" s="62" t="s">
        <v>1113</v>
      </c>
      <c r="L16" s="62" t="s">
        <v>1550</v>
      </c>
    </row>
    <row r="17" spans="2:12" x14ac:dyDescent="0.25">
      <c r="B17" s="62" t="s">
        <v>1551</v>
      </c>
      <c r="C17" s="62" t="s">
        <v>190</v>
      </c>
      <c r="D17" s="62" t="s">
        <v>195</v>
      </c>
      <c r="E17" s="62" t="s">
        <v>16</v>
      </c>
      <c r="F17" s="62" t="s">
        <v>1114</v>
      </c>
      <c r="G17" s="62" t="s">
        <v>1115</v>
      </c>
      <c r="H17" s="62" t="s">
        <v>185</v>
      </c>
      <c r="I17" s="62" t="s">
        <v>1116</v>
      </c>
      <c r="J17" s="62" t="s">
        <v>1859</v>
      </c>
      <c r="K17" s="62" t="s">
        <v>1117</v>
      </c>
      <c r="L17" s="62" t="s">
        <v>1553</v>
      </c>
    </row>
    <row r="18" spans="2:12" x14ac:dyDescent="0.25">
      <c r="B18" s="62" t="s">
        <v>1554</v>
      </c>
      <c r="E18" s="62" t="s">
        <v>17</v>
      </c>
      <c r="F18" s="62" t="s">
        <v>674</v>
      </c>
      <c r="G18" s="62" t="s">
        <v>1118</v>
      </c>
      <c r="H18" s="62" t="s">
        <v>1555</v>
      </c>
      <c r="I18" s="62" t="s">
        <v>676</v>
      </c>
      <c r="J18" s="62" t="s">
        <v>677</v>
      </c>
      <c r="K18" s="62" t="s">
        <v>678</v>
      </c>
      <c r="L18" s="62" t="s">
        <v>1556</v>
      </c>
    </row>
    <row r="19" spans="2:12" x14ac:dyDescent="0.25">
      <c r="B19" s="62" t="s">
        <v>1557</v>
      </c>
    </row>
    <row r="20" spans="2:12" x14ac:dyDescent="0.25">
      <c r="B20" s="62" t="s">
        <v>1558</v>
      </c>
      <c r="C20" s="62" t="s">
        <v>190</v>
      </c>
      <c r="D20" s="62" t="s">
        <v>199</v>
      </c>
      <c r="E20" s="62" t="s">
        <v>18</v>
      </c>
      <c r="F20" s="62" t="s">
        <v>1119</v>
      </c>
      <c r="G20" s="62" t="s">
        <v>1120</v>
      </c>
      <c r="H20" s="62" t="s">
        <v>185</v>
      </c>
      <c r="I20" s="62" t="s">
        <v>1121</v>
      </c>
      <c r="J20" s="62" t="s">
        <v>1860</v>
      </c>
      <c r="K20" s="62" t="s">
        <v>1122</v>
      </c>
      <c r="L20" s="62" t="s">
        <v>1560</v>
      </c>
    </row>
    <row r="21" spans="2:12" x14ac:dyDescent="0.25">
      <c r="B21" s="62" t="s">
        <v>1561</v>
      </c>
      <c r="C21" s="62" t="s">
        <v>190</v>
      </c>
      <c r="D21" s="62" t="s">
        <v>200</v>
      </c>
      <c r="E21" s="62" t="s">
        <v>19</v>
      </c>
      <c r="F21" s="62" t="s">
        <v>1123</v>
      </c>
      <c r="G21" s="62" t="s">
        <v>1124</v>
      </c>
      <c r="H21" s="62" t="s">
        <v>185</v>
      </c>
      <c r="I21" s="62" t="s">
        <v>1125</v>
      </c>
      <c r="J21" s="62" t="s">
        <v>1861</v>
      </c>
      <c r="K21" s="62" t="s">
        <v>1126</v>
      </c>
      <c r="L21" s="62" t="s">
        <v>1563</v>
      </c>
    </row>
    <row r="22" spans="2:12" x14ac:dyDescent="0.25">
      <c r="B22" s="62" t="s">
        <v>1564</v>
      </c>
      <c r="C22" s="62" t="s">
        <v>190</v>
      </c>
      <c r="D22" s="62" t="s">
        <v>201</v>
      </c>
      <c r="E22" s="62" t="s">
        <v>20</v>
      </c>
      <c r="F22" s="62" t="s">
        <v>1127</v>
      </c>
      <c r="G22" s="62" t="s">
        <v>1128</v>
      </c>
      <c r="H22" s="62" t="s">
        <v>185</v>
      </c>
      <c r="I22" s="62" t="s">
        <v>1129</v>
      </c>
      <c r="J22" s="62" t="s">
        <v>1862</v>
      </c>
      <c r="K22" s="62" t="s">
        <v>1130</v>
      </c>
      <c r="L22" s="62" t="s">
        <v>1566</v>
      </c>
    </row>
    <row r="23" spans="2:12" x14ac:dyDescent="0.25">
      <c r="B23" s="62" t="s">
        <v>1567</v>
      </c>
      <c r="C23" s="62" t="s">
        <v>190</v>
      </c>
      <c r="D23" s="62" t="s">
        <v>202</v>
      </c>
      <c r="E23" s="62" t="s">
        <v>21</v>
      </c>
      <c r="F23" s="62" t="s">
        <v>1131</v>
      </c>
      <c r="G23" s="62" t="s">
        <v>1132</v>
      </c>
      <c r="H23" s="62" t="s">
        <v>185</v>
      </c>
      <c r="I23" s="62" t="s">
        <v>1133</v>
      </c>
      <c r="J23" s="62" t="s">
        <v>1863</v>
      </c>
      <c r="K23" s="62" t="s">
        <v>1134</v>
      </c>
      <c r="L23" s="62" t="s">
        <v>1569</v>
      </c>
    </row>
    <row r="24" spans="2:12" x14ac:dyDescent="0.25">
      <c r="B24" s="62" t="s">
        <v>1570</v>
      </c>
      <c r="E24" s="62" t="s">
        <v>22</v>
      </c>
      <c r="F24" s="62" t="s">
        <v>695</v>
      </c>
      <c r="G24" s="62" t="s">
        <v>696</v>
      </c>
      <c r="H24" s="62" t="s">
        <v>697</v>
      </c>
      <c r="I24" s="62" t="s">
        <v>698</v>
      </c>
      <c r="J24" s="62" t="s">
        <v>699</v>
      </c>
      <c r="K24" s="62" t="s">
        <v>700</v>
      </c>
      <c r="L24" s="62" t="s">
        <v>1571</v>
      </c>
    </row>
    <row r="25" spans="2:12" x14ac:dyDescent="0.25">
      <c r="B25" s="62" t="s">
        <v>1572</v>
      </c>
    </row>
    <row r="26" spans="2:12" x14ac:dyDescent="0.25">
      <c r="B26" s="62" t="s">
        <v>1573</v>
      </c>
      <c r="C26" s="62" t="s">
        <v>190</v>
      </c>
      <c r="D26" s="62" t="s">
        <v>207</v>
      </c>
      <c r="E26" s="62" t="s">
        <v>23</v>
      </c>
      <c r="F26" s="62" t="s">
        <v>1135</v>
      </c>
      <c r="G26" s="62" t="s">
        <v>1136</v>
      </c>
      <c r="H26" s="62" t="s">
        <v>185</v>
      </c>
      <c r="I26" s="62" t="s">
        <v>1137</v>
      </c>
      <c r="J26" s="62" t="s">
        <v>1864</v>
      </c>
      <c r="K26" s="62" t="s">
        <v>1138</v>
      </c>
      <c r="L26" s="62" t="s">
        <v>1575</v>
      </c>
    </row>
    <row r="27" spans="2:12" x14ac:dyDescent="0.25">
      <c r="B27" s="62" t="s">
        <v>1576</v>
      </c>
      <c r="C27" s="62" t="s">
        <v>190</v>
      </c>
      <c r="D27" s="62" t="s">
        <v>208</v>
      </c>
      <c r="E27" s="62" t="s">
        <v>24</v>
      </c>
      <c r="F27" s="62" t="s">
        <v>1139</v>
      </c>
      <c r="G27" s="62" t="s">
        <v>1140</v>
      </c>
      <c r="H27" s="62" t="s">
        <v>185</v>
      </c>
      <c r="I27" s="62" t="s">
        <v>1141</v>
      </c>
      <c r="J27" s="62" t="s">
        <v>1865</v>
      </c>
      <c r="K27" s="62" t="s">
        <v>1142</v>
      </c>
      <c r="L27" s="62" t="s">
        <v>1578</v>
      </c>
    </row>
    <row r="28" spans="2:12" x14ac:dyDescent="0.25">
      <c r="B28" s="62" t="s">
        <v>1579</v>
      </c>
      <c r="C28" s="62" t="s">
        <v>190</v>
      </c>
      <c r="D28" s="62" t="s">
        <v>209</v>
      </c>
      <c r="E28" s="62" t="s">
        <v>25</v>
      </c>
      <c r="F28" s="62" t="s">
        <v>1143</v>
      </c>
      <c r="G28" s="62" t="s">
        <v>1144</v>
      </c>
      <c r="H28" s="62" t="s">
        <v>185</v>
      </c>
      <c r="I28" s="62" t="s">
        <v>1145</v>
      </c>
      <c r="J28" s="62" t="s">
        <v>1866</v>
      </c>
      <c r="K28" s="62" t="s">
        <v>1146</v>
      </c>
      <c r="L28" s="62" t="s">
        <v>1581</v>
      </c>
    </row>
    <row r="29" spans="2:12" x14ac:dyDescent="0.25">
      <c r="B29" s="62" t="s">
        <v>1582</v>
      </c>
      <c r="C29" s="62" t="s">
        <v>190</v>
      </c>
      <c r="D29" s="62" t="s">
        <v>210</v>
      </c>
      <c r="E29" s="62" t="s">
        <v>26</v>
      </c>
      <c r="F29" s="62" t="s">
        <v>1147</v>
      </c>
      <c r="G29" s="62" t="s">
        <v>1148</v>
      </c>
      <c r="H29" s="62" t="s">
        <v>185</v>
      </c>
      <c r="I29" s="62" t="s">
        <v>1149</v>
      </c>
      <c r="J29" s="62" t="s">
        <v>1867</v>
      </c>
      <c r="K29" s="62" t="s">
        <v>1150</v>
      </c>
      <c r="L29" s="62" t="s">
        <v>1584</v>
      </c>
    </row>
    <row r="30" spans="2:12" x14ac:dyDescent="0.25">
      <c r="B30" s="62" t="s">
        <v>1585</v>
      </c>
      <c r="C30" s="62" t="s">
        <v>190</v>
      </c>
      <c r="D30" s="62" t="s">
        <v>211</v>
      </c>
      <c r="E30" s="62" t="s">
        <v>27</v>
      </c>
      <c r="F30" s="62" t="s">
        <v>1151</v>
      </c>
      <c r="G30" s="62" t="s">
        <v>1152</v>
      </c>
      <c r="H30" s="62" t="s">
        <v>185</v>
      </c>
      <c r="I30" s="62" t="s">
        <v>1153</v>
      </c>
      <c r="J30" s="62" t="s">
        <v>1868</v>
      </c>
      <c r="K30" s="62" t="s">
        <v>1154</v>
      </c>
      <c r="L30" s="62" t="s">
        <v>1587</v>
      </c>
    </row>
    <row r="31" spans="2:12" x14ac:dyDescent="0.25">
      <c r="B31" s="62" t="s">
        <v>1588</v>
      </c>
      <c r="E31" s="62" t="s">
        <v>28</v>
      </c>
      <c r="F31" s="62" t="s">
        <v>721</v>
      </c>
      <c r="G31" s="62" t="s">
        <v>722</v>
      </c>
      <c r="H31" s="62" t="s">
        <v>723</v>
      </c>
      <c r="I31" s="62" t="s">
        <v>724</v>
      </c>
      <c r="J31" s="62" t="s">
        <v>725</v>
      </c>
      <c r="K31" s="62" t="s">
        <v>726</v>
      </c>
      <c r="L31" s="62" t="s">
        <v>1589</v>
      </c>
    </row>
    <row r="32" spans="2:12" x14ac:dyDescent="0.25">
      <c r="B32" s="62" t="s">
        <v>1590</v>
      </c>
    </row>
    <row r="33" spans="2:12" x14ac:dyDescent="0.25">
      <c r="B33" s="62" t="s">
        <v>1591</v>
      </c>
      <c r="C33" s="62" t="s">
        <v>190</v>
      </c>
      <c r="D33" s="62" t="s">
        <v>216</v>
      </c>
      <c r="E33" s="62" t="s">
        <v>29</v>
      </c>
      <c r="F33" s="62" t="s">
        <v>1155</v>
      </c>
      <c r="G33" s="62" t="s">
        <v>1156</v>
      </c>
      <c r="H33" s="62" t="s">
        <v>185</v>
      </c>
      <c r="I33" s="62" t="s">
        <v>1157</v>
      </c>
      <c r="J33" s="62" t="s">
        <v>1869</v>
      </c>
      <c r="K33" s="62" t="s">
        <v>1158</v>
      </c>
      <c r="L33" s="62" t="s">
        <v>1593</v>
      </c>
    </row>
    <row r="34" spans="2:12" x14ac:dyDescent="0.25">
      <c r="B34" s="62" t="s">
        <v>1594</v>
      </c>
      <c r="C34" s="62" t="s">
        <v>190</v>
      </c>
      <c r="D34" s="62" t="s">
        <v>217</v>
      </c>
      <c r="E34" s="62" t="s">
        <v>30</v>
      </c>
      <c r="F34" s="62" t="s">
        <v>1159</v>
      </c>
      <c r="G34" s="62" t="s">
        <v>1160</v>
      </c>
      <c r="H34" s="62" t="s">
        <v>185</v>
      </c>
      <c r="I34" s="62" t="s">
        <v>1161</v>
      </c>
      <c r="J34" s="62" t="s">
        <v>1870</v>
      </c>
      <c r="K34" s="62" t="s">
        <v>1162</v>
      </c>
      <c r="L34" s="62" t="s">
        <v>1596</v>
      </c>
    </row>
    <row r="35" spans="2:12" x14ac:dyDescent="0.25">
      <c r="B35" s="62" t="s">
        <v>1597</v>
      </c>
      <c r="C35" s="62" t="s">
        <v>190</v>
      </c>
      <c r="D35" s="62" t="s">
        <v>218</v>
      </c>
      <c r="E35" s="62" t="s">
        <v>31</v>
      </c>
      <c r="F35" s="62" t="s">
        <v>1163</v>
      </c>
      <c r="G35" s="62" t="s">
        <v>1164</v>
      </c>
      <c r="H35" s="62" t="s">
        <v>185</v>
      </c>
      <c r="I35" s="62" t="s">
        <v>1165</v>
      </c>
      <c r="J35" s="62" t="s">
        <v>1871</v>
      </c>
      <c r="K35" s="62" t="s">
        <v>1166</v>
      </c>
      <c r="L35" s="62" t="s">
        <v>1599</v>
      </c>
    </row>
    <row r="36" spans="2:12" x14ac:dyDescent="0.25">
      <c r="B36" s="62" t="s">
        <v>1600</v>
      </c>
      <c r="E36" s="62" t="s">
        <v>32</v>
      </c>
      <c r="F36" s="62" t="s">
        <v>739</v>
      </c>
      <c r="G36" s="62" t="s">
        <v>740</v>
      </c>
      <c r="H36" s="62" t="s">
        <v>741</v>
      </c>
      <c r="I36" s="62" t="s">
        <v>742</v>
      </c>
      <c r="J36" s="62" t="s">
        <v>743</v>
      </c>
      <c r="K36" s="62" t="s">
        <v>744</v>
      </c>
      <c r="L36" s="62" t="s">
        <v>1601</v>
      </c>
    </row>
    <row r="37" spans="2:12" x14ac:dyDescent="0.25">
      <c r="B37" s="62" t="s">
        <v>1872</v>
      </c>
    </row>
    <row r="38" spans="2:12" x14ac:dyDescent="0.25">
      <c r="B38" s="62" t="s">
        <v>1602</v>
      </c>
      <c r="C38" s="62" t="s">
        <v>190</v>
      </c>
      <c r="D38" s="62" t="s">
        <v>223</v>
      </c>
      <c r="E38" s="62" t="s">
        <v>33</v>
      </c>
      <c r="F38" s="62" t="s">
        <v>1167</v>
      </c>
      <c r="G38" s="62" t="s">
        <v>1168</v>
      </c>
      <c r="H38" s="62" t="s">
        <v>185</v>
      </c>
      <c r="I38" s="62" t="s">
        <v>1169</v>
      </c>
      <c r="J38" s="62" t="s">
        <v>1873</v>
      </c>
      <c r="K38" s="62" t="s">
        <v>1170</v>
      </c>
      <c r="L38" s="62" t="s">
        <v>1604</v>
      </c>
    </row>
    <row r="39" spans="2:12" x14ac:dyDescent="0.25">
      <c r="B39" s="62" t="s">
        <v>1605</v>
      </c>
      <c r="E39" s="62" t="s">
        <v>34</v>
      </c>
      <c r="F39" s="62" t="s">
        <v>749</v>
      </c>
      <c r="G39" s="62" t="s">
        <v>750</v>
      </c>
      <c r="H39" s="62" t="s">
        <v>751</v>
      </c>
      <c r="I39" s="62" t="s">
        <v>752</v>
      </c>
      <c r="J39" s="62" t="s">
        <v>753</v>
      </c>
      <c r="K39" s="62" t="s">
        <v>754</v>
      </c>
      <c r="L39" s="62" t="s">
        <v>1606</v>
      </c>
    </row>
    <row r="40" spans="2:12" x14ac:dyDescent="0.25">
      <c r="B40" s="62" t="s">
        <v>1607</v>
      </c>
    </row>
    <row r="41" spans="2:12" x14ac:dyDescent="0.25">
      <c r="B41" s="62" t="s">
        <v>1608</v>
      </c>
      <c r="E41" s="62" t="s">
        <v>35</v>
      </c>
      <c r="F41" s="62" t="s">
        <v>755</v>
      </c>
      <c r="G41" s="62" t="s">
        <v>756</v>
      </c>
      <c r="H41" s="62" t="s">
        <v>757</v>
      </c>
      <c r="I41" s="62" t="s">
        <v>758</v>
      </c>
      <c r="J41" s="62" t="s">
        <v>759</v>
      </c>
      <c r="K41" s="62" t="s">
        <v>760</v>
      </c>
      <c r="L41" s="62" t="s">
        <v>1609</v>
      </c>
    </row>
    <row r="42" spans="2:12" x14ac:dyDescent="0.25">
      <c r="B42" s="62" t="s">
        <v>1610</v>
      </c>
    </row>
    <row r="43" spans="2:12" x14ac:dyDescent="0.25">
      <c r="B43" s="62" t="s">
        <v>1611</v>
      </c>
      <c r="C43" s="62" t="s">
        <v>224</v>
      </c>
      <c r="D43" s="62" t="s">
        <v>225</v>
      </c>
      <c r="E43" s="62" t="s">
        <v>36</v>
      </c>
      <c r="F43" s="62" t="s">
        <v>1171</v>
      </c>
      <c r="G43" s="62" t="s">
        <v>1172</v>
      </c>
      <c r="H43" s="62" t="s">
        <v>185</v>
      </c>
      <c r="I43" s="62" t="s">
        <v>1173</v>
      </c>
      <c r="J43" s="62" t="s">
        <v>1874</v>
      </c>
      <c r="K43" s="62" t="s">
        <v>1174</v>
      </c>
      <c r="L43" s="62" t="s">
        <v>1613</v>
      </c>
    </row>
    <row r="44" spans="2:12" x14ac:dyDescent="0.25">
      <c r="B44" s="62" t="s">
        <v>1614</v>
      </c>
      <c r="C44" s="62" t="s">
        <v>224</v>
      </c>
      <c r="D44" s="62" t="s">
        <v>226</v>
      </c>
      <c r="E44" s="62" t="s">
        <v>37</v>
      </c>
      <c r="F44" s="62" t="s">
        <v>1175</v>
      </c>
      <c r="G44" s="62" t="s">
        <v>1176</v>
      </c>
      <c r="H44" s="62" t="s">
        <v>185</v>
      </c>
      <c r="I44" s="62" t="s">
        <v>1177</v>
      </c>
      <c r="J44" s="62" t="s">
        <v>1875</v>
      </c>
      <c r="K44" s="62" t="s">
        <v>1178</v>
      </c>
      <c r="L44" s="62" t="s">
        <v>1616</v>
      </c>
    </row>
    <row r="45" spans="2:12" x14ac:dyDescent="0.25">
      <c r="B45" s="62" t="s">
        <v>1617</v>
      </c>
      <c r="C45" s="62" t="s">
        <v>224</v>
      </c>
      <c r="D45" s="62" t="s">
        <v>227</v>
      </c>
      <c r="E45" s="62" t="s">
        <v>38</v>
      </c>
      <c r="F45" s="62" t="s">
        <v>1179</v>
      </c>
      <c r="G45" s="62" t="s">
        <v>1180</v>
      </c>
      <c r="H45" s="62" t="s">
        <v>185</v>
      </c>
      <c r="I45" s="62" t="s">
        <v>1181</v>
      </c>
      <c r="J45" s="62" t="s">
        <v>1876</v>
      </c>
      <c r="K45" s="62" t="s">
        <v>1182</v>
      </c>
      <c r="L45" s="62" t="s">
        <v>1619</v>
      </c>
    </row>
    <row r="46" spans="2:12" x14ac:dyDescent="0.25">
      <c r="B46" s="62" t="s">
        <v>1620</v>
      </c>
      <c r="C46" s="62" t="s">
        <v>224</v>
      </c>
      <c r="D46" s="62" t="s">
        <v>228</v>
      </c>
      <c r="E46" s="62" t="s">
        <v>39</v>
      </c>
      <c r="F46" s="62" t="s">
        <v>1183</v>
      </c>
      <c r="G46" s="62" t="s">
        <v>1184</v>
      </c>
      <c r="H46" s="62" t="s">
        <v>185</v>
      </c>
      <c r="I46" s="62" t="s">
        <v>1185</v>
      </c>
      <c r="J46" s="62" t="s">
        <v>1877</v>
      </c>
      <c r="K46" s="62" t="s">
        <v>1186</v>
      </c>
      <c r="L46" s="62" t="s">
        <v>1622</v>
      </c>
    </row>
    <row r="47" spans="2:12" x14ac:dyDescent="0.25">
      <c r="B47" s="62" t="s">
        <v>1623</v>
      </c>
      <c r="C47" s="62" t="s">
        <v>224</v>
      </c>
      <c r="D47" s="62" t="s">
        <v>229</v>
      </c>
      <c r="E47" s="62" t="s">
        <v>40</v>
      </c>
      <c r="F47" s="62" t="s">
        <v>1187</v>
      </c>
      <c r="G47" s="62" t="s">
        <v>1188</v>
      </c>
      <c r="H47" s="62" t="s">
        <v>185</v>
      </c>
      <c r="I47" s="62" t="s">
        <v>1189</v>
      </c>
      <c r="J47" s="62" t="s">
        <v>1878</v>
      </c>
      <c r="K47" s="62" t="s">
        <v>1190</v>
      </c>
      <c r="L47" s="62" t="s">
        <v>1625</v>
      </c>
    </row>
    <row r="48" spans="2:12" x14ac:dyDescent="0.25">
      <c r="B48" s="62" t="s">
        <v>1626</v>
      </c>
      <c r="E48" s="62" t="s">
        <v>41</v>
      </c>
      <c r="F48" s="62" t="s">
        <v>781</v>
      </c>
      <c r="G48" s="62" t="s">
        <v>782</v>
      </c>
      <c r="H48" s="62" t="s">
        <v>783</v>
      </c>
      <c r="I48" s="62" t="s">
        <v>784</v>
      </c>
      <c r="J48" s="62" t="s">
        <v>785</v>
      </c>
      <c r="K48" s="62" t="s">
        <v>786</v>
      </c>
      <c r="L48" s="62" t="s">
        <v>1627</v>
      </c>
    </row>
    <row r="49" spans="2:12" x14ac:dyDescent="0.25">
      <c r="B49" s="62" t="s">
        <v>1628</v>
      </c>
    </row>
    <row r="50" spans="2:12" x14ac:dyDescent="0.25">
      <c r="B50" s="62" t="s">
        <v>1629</v>
      </c>
      <c r="C50" s="62" t="s">
        <v>224</v>
      </c>
      <c r="D50" s="62" t="s">
        <v>230</v>
      </c>
      <c r="E50" s="62" t="s">
        <v>42</v>
      </c>
      <c r="F50" s="62" t="s">
        <v>1191</v>
      </c>
      <c r="G50" s="62" t="s">
        <v>1192</v>
      </c>
      <c r="H50" s="62" t="s">
        <v>185</v>
      </c>
      <c r="I50" s="62" t="s">
        <v>1193</v>
      </c>
      <c r="J50" s="62" t="s">
        <v>1879</v>
      </c>
      <c r="K50" s="62" t="s">
        <v>1194</v>
      </c>
      <c r="L50" s="62" t="s">
        <v>1631</v>
      </c>
    </row>
    <row r="51" spans="2:12" x14ac:dyDescent="0.25">
      <c r="B51" s="62" t="s">
        <v>1632</v>
      </c>
      <c r="C51" s="62" t="s">
        <v>224</v>
      </c>
      <c r="D51" s="62" t="s">
        <v>231</v>
      </c>
      <c r="E51" s="62" t="s">
        <v>43</v>
      </c>
      <c r="F51" s="62" t="s">
        <v>1195</v>
      </c>
      <c r="G51" s="62" t="s">
        <v>1196</v>
      </c>
      <c r="H51" s="62" t="s">
        <v>185</v>
      </c>
      <c r="I51" s="62" t="s">
        <v>1197</v>
      </c>
      <c r="J51" s="62" t="s">
        <v>1880</v>
      </c>
      <c r="K51" s="62" t="s">
        <v>1198</v>
      </c>
      <c r="L51" s="62" t="s">
        <v>1634</v>
      </c>
    </row>
    <row r="52" spans="2:12" x14ac:dyDescent="0.25">
      <c r="B52" s="62" t="s">
        <v>1635</v>
      </c>
      <c r="C52" s="62" t="s">
        <v>224</v>
      </c>
      <c r="D52" s="62" t="s">
        <v>232</v>
      </c>
      <c r="E52" s="62" t="s">
        <v>44</v>
      </c>
      <c r="F52" s="62" t="s">
        <v>1199</v>
      </c>
      <c r="G52" s="62" t="s">
        <v>1200</v>
      </c>
      <c r="H52" s="62" t="s">
        <v>185</v>
      </c>
      <c r="I52" s="62" t="s">
        <v>1201</v>
      </c>
      <c r="J52" s="62" t="s">
        <v>1881</v>
      </c>
      <c r="K52" s="62" t="s">
        <v>1202</v>
      </c>
      <c r="L52" s="62" t="s">
        <v>1637</v>
      </c>
    </row>
    <row r="53" spans="2:12" x14ac:dyDescent="0.25">
      <c r="B53" s="62" t="s">
        <v>1638</v>
      </c>
      <c r="C53" s="62" t="s">
        <v>224</v>
      </c>
      <c r="D53" s="62" t="s">
        <v>233</v>
      </c>
      <c r="E53" s="62" t="s">
        <v>45</v>
      </c>
      <c r="F53" s="62" t="s">
        <v>1203</v>
      </c>
      <c r="G53" s="62" t="s">
        <v>1204</v>
      </c>
      <c r="H53" s="62" t="s">
        <v>185</v>
      </c>
      <c r="I53" s="62" t="s">
        <v>1205</v>
      </c>
      <c r="J53" s="62" t="s">
        <v>1882</v>
      </c>
      <c r="K53" s="62" t="s">
        <v>1206</v>
      </c>
      <c r="L53" s="62" t="s">
        <v>1640</v>
      </c>
    </row>
    <row r="54" spans="2:12" x14ac:dyDescent="0.25">
      <c r="B54" s="62" t="s">
        <v>1641</v>
      </c>
      <c r="C54" s="62" t="s">
        <v>224</v>
      </c>
      <c r="D54" s="62" t="s">
        <v>234</v>
      </c>
      <c r="E54" s="62" t="s">
        <v>46</v>
      </c>
      <c r="F54" s="62" t="s">
        <v>1207</v>
      </c>
      <c r="G54" s="62" t="s">
        <v>1208</v>
      </c>
      <c r="H54" s="62" t="s">
        <v>185</v>
      </c>
      <c r="I54" s="62" t="s">
        <v>1209</v>
      </c>
      <c r="J54" s="62" t="s">
        <v>1883</v>
      </c>
      <c r="K54" s="62" t="s">
        <v>1210</v>
      </c>
      <c r="L54" s="62" t="s">
        <v>1643</v>
      </c>
    </row>
    <row r="55" spans="2:12" x14ac:dyDescent="0.25">
      <c r="B55" s="62" t="s">
        <v>1644</v>
      </c>
      <c r="C55" s="62" t="s">
        <v>224</v>
      </c>
      <c r="D55" s="62" t="s">
        <v>235</v>
      </c>
      <c r="E55" s="62" t="s">
        <v>47</v>
      </c>
      <c r="F55" s="62" t="s">
        <v>1211</v>
      </c>
      <c r="G55" s="62" t="s">
        <v>1212</v>
      </c>
      <c r="H55" s="62" t="s">
        <v>185</v>
      </c>
      <c r="I55" s="62" t="s">
        <v>1213</v>
      </c>
      <c r="J55" s="62" t="s">
        <v>1884</v>
      </c>
      <c r="K55" s="62" t="s">
        <v>1214</v>
      </c>
      <c r="L55" s="62" t="s">
        <v>1646</v>
      </c>
    </row>
    <row r="56" spans="2:12" x14ac:dyDescent="0.25">
      <c r="B56" s="62" t="s">
        <v>1647</v>
      </c>
      <c r="E56" s="62" t="s">
        <v>48</v>
      </c>
      <c r="F56" s="62" t="s">
        <v>811</v>
      </c>
      <c r="G56" s="62" t="s">
        <v>812</v>
      </c>
      <c r="H56" s="62" t="s">
        <v>185</v>
      </c>
      <c r="I56" s="62" t="s">
        <v>814</v>
      </c>
      <c r="J56" s="62" t="s">
        <v>815</v>
      </c>
      <c r="K56" s="62" t="s">
        <v>816</v>
      </c>
      <c r="L56" s="62" t="s">
        <v>1648</v>
      </c>
    </row>
    <row r="57" spans="2:12" x14ac:dyDescent="0.25">
      <c r="B57" s="62" t="s">
        <v>1649</v>
      </c>
      <c r="H57" s="62" t="s">
        <v>185</v>
      </c>
    </row>
    <row r="58" spans="2:12" x14ac:dyDescent="0.25">
      <c r="B58" s="62" t="s">
        <v>1650</v>
      </c>
      <c r="C58" s="62" t="s">
        <v>224</v>
      </c>
      <c r="D58" s="62" t="s">
        <v>236</v>
      </c>
      <c r="E58" s="62" t="s">
        <v>49</v>
      </c>
      <c r="F58" s="62" t="s">
        <v>1215</v>
      </c>
      <c r="G58" s="62" t="s">
        <v>1216</v>
      </c>
      <c r="H58" s="62" t="s">
        <v>185</v>
      </c>
      <c r="I58" s="62" t="s">
        <v>1217</v>
      </c>
      <c r="J58" s="62" t="s">
        <v>1885</v>
      </c>
      <c r="K58" s="62" t="s">
        <v>1218</v>
      </c>
      <c r="L58" s="62" t="s">
        <v>1652</v>
      </c>
    </row>
    <row r="59" spans="2:12" x14ac:dyDescent="0.25">
      <c r="B59" s="62" t="s">
        <v>1653</v>
      </c>
      <c r="C59" s="62" t="s">
        <v>224</v>
      </c>
      <c r="D59" s="62" t="s">
        <v>237</v>
      </c>
      <c r="E59" s="62" t="s">
        <v>50</v>
      </c>
      <c r="F59" s="62" t="s">
        <v>1219</v>
      </c>
      <c r="G59" s="62" t="s">
        <v>1220</v>
      </c>
      <c r="H59" s="62" t="s">
        <v>185</v>
      </c>
      <c r="I59" s="62" t="s">
        <v>1221</v>
      </c>
      <c r="J59" s="62" t="s">
        <v>1886</v>
      </c>
      <c r="K59" s="62" t="s">
        <v>1222</v>
      </c>
      <c r="L59" s="62" t="s">
        <v>1655</v>
      </c>
    </row>
    <row r="60" spans="2:12" x14ac:dyDescent="0.25">
      <c r="B60" s="62" t="s">
        <v>1656</v>
      </c>
      <c r="C60" s="62" t="s">
        <v>224</v>
      </c>
      <c r="D60" s="62" t="s">
        <v>238</v>
      </c>
      <c r="E60" s="62" t="s">
        <v>51</v>
      </c>
      <c r="F60" s="62" t="s">
        <v>1223</v>
      </c>
      <c r="G60" s="62" t="s">
        <v>1224</v>
      </c>
      <c r="H60" s="62" t="s">
        <v>185</v>
      </c>
      <c r="I60" s="62" t="s">
        <v>1225</v>
      </c>
      <c r="J60" s="62" t="s">
        <v>1887</v>
      </c>
      <c r="K60" s="62" t="s">
        <v>1226</v>
      </c>
      <c r="L60" s="62" t="s">
        <v>1658</v>
      </c>
    </row>
    <row r="61" spans="2:12" x14ac:dyDescent="0.25">
      <c r="B61" s="62" t="s">
        <v>1659</v>
      </c>
      <c r="C61" s="62" t="s">
        <v>224</v>
      </c>
      <c r="D61" s="62" t="s">
        <v>239</v>
      </c>
      <c r="E61" s="62" t="s">
        <v>52</v>
      </c>
      <c r="F61" s="62" t="s">
        <v>1227</v>
      </c>
      <c r="G61" s="62" t="s">
        <v>1228</v>
      </c>
      <c r="H61" s="62" t="s">
        <v>185</v>
      </c>
      <c r="I61" s="62" t="s">
        <v>1229</v>
      </c>
      <c r="J61" s="62" t="s">
        <v>1888</v>
      </c>
      <c r="K61" s="62" t="s">
        <v>1230</v>
      </c>
      <c r="L61" s="62" t="s">
        <v>1661</v>
      </c>
    </row>
    <row r="62" spans="2:12" x14ac:dyDescent="0.25">
      <c r="B62" s="62" t="s">
        <v>1662</v>
      </c>
      <c r="C62" s="62" t="s">
        <v>224</v>
      </c>
      <c r="D62" s="62" t="s">
        <v>240</v>
      </c>
      <c r="E62" s="62" t="s">
        <v>53</v>
      </c>
      <c r="F62" s="62" t="s">
        <v>1231</v>
      </c>
      <c r="G62" s="62" t="s">
        <v>1232</v>
      </c>
      <c r="H62" s="62" t="s">
        <v>185</v>
      </c>
      <c r="I62" s="62" t="s">
        <v>1233</v>
      </c>
      <c r="J62" s="62" t="s">
        <v>1889</v>
      </c>
      <c r="K62" s="62" t="s">
        <v>1234</v>
      </c>
      <c r="L62" s="62" t="s">
        <v>1664</v>
      </c>
    </row>
    <row r="63" spans="2:12" x14ac:dyDescent="0.25">
      <c r="B63" s="62" t="s">
        <v>1665</v>
      </c>
      <c r="C63" s="62" t="s">
        <v>224</v>
      </c>
      <c r="D63" s="62" t="s">
        <v>241</v>
      </c>
      <c r="E63" s="62" t="s">
        <v>54</v>
      </c>
      <c r="F63" s="62" t="s">
        <v>1235</v>
      </c>
      <c r="G63" s="62" t="s">
        <v>1236</v>
      </c>
      <c r="H63" s="62" t="s">
        <v>185</v>
      </c>
      <c r="I63" s="62" t="s">
        <v>1237</v>
      </c>
      <c r="J63" s="62" t="s">
        <v>1890</v>
      </c>
      <c r="K63" s="62" t="s">
        <v>1238</v>
      </c>
      <c r="L63" s="62" t="s">
        <v>1667</v>
      </c>
    </row>
    <row r="64" spans="2:12" x14ac:dyDescent="0.25">
      <c r="B64" s="62" t="s">
        <v>1668</v>
      </c>
      <c r="C64" s="62" t="s">
        <v>224</v>
      </c>
      <c r="D64" s="62" t="s">
        <v>242</v>
      </c>
      <c r="E64" s="62" t="s">
        <v>55</v>
      </c>
      <c r="F64" s="62" t="s">
        <v>1239</v>
      </c>
      <c r="G64" s="62" t="s">
        <v>1240</v>
      </c>
      <c r="H64" s="62" t="s">
        <v>185</v>
      </c>
      <c r="I64" s="62" t="s">
        <v>1241</v>
      </c>
      <c r="J64" s="62" t="s">
        <v>1891</v>
      </c>
      <c r="K64" s="62" t="s">
        <v>1242</v>
      </c>
      <c r="L64" s="62" t="s">
        <v>1670</v>
      </c>
    </row>
    <row r="65" spans="2:12" x14ac:dyDescent="0.25">
      <c r="B65" s="62" t="s">
        <v>1671</v>
      </c>
      <c r="E65" s="62" t="s">
        <v>56</v>
      </c>
      <c r="F65" s="62" t="s">
        <v>845</v>
      </c>
      <c r="G65" s="62" t="s">
        <v>846</v>
      </c>
      <c r="H65" s="62" t="s">
        <v>847</v>
      </c>
      <c r="I65" s="62" t="s">
        <v>848</v>
      </c>
      <c r="J65" s="62" t="s">
        <v>849</v>
      </c>
      <c r="K65" s="62" t="s">
        <v>850</v>
      </c>
      <c r="L65" s="62" t="s">
        <v>1672</v>
      </c>
    </row>
    <row r="66" spans="2:12" x14ac:dyDescent="0.25">
      <c r="B66" s="62" t="s">
        <v>1673</v>
      </c>
    </row>
    <row r="67" spans="2:12" x14ac:dyDescent="0.25">
      <c r="B67" s="62" t="s">
        <v>1674</v>
      </c>
      <c r="C67" s="62" t="s">
        <v>224</v>
      </c>
      <c r="D67" s="62" t="s">
        <v>243</v>
      </c>
      <c r="E67" s="62" t="s">
        <v>57</v>
      </c>
      <c r="F67" s="62" t="s">
        <v>1243</v>
      </c>
      <c r="G67" s="62" t="s">
        <v>1244</v>
      </c>
      <c r="H67" s="62" t="s">
        <v>185</v>
      </c>
      <c r="I67" s="62" t="s">
        <v>1245</v>
      </c>
      <c r="J67" s="62" t="s">
        <v>1892</v>
      </c>
      <c r="K67" s="62" t="s">
        <v>1246</v>
      </c>
      <c r="L67" s="62" t="s">
        <v>1676</v>
      </c>
    </row>
    <row r="68" spans="2:12" x14ac:dyDescent="0.25">
      <c r="B68" s="62" t="s">
        <v>1677</v>
      </c>
      <c r="C68" s="62" t="s">
        <v>224</v>
      </c>
      <c r="D68" s="62" t="s">
        <v>244</v>
      </c>
      <c r="E68" s="62" t="s">
        <v>58</v>
      </c>
      <c r="F68" s="62" t="s">
        <v>1247</v>
      </c>
      <c r="G68" s="62" t="s">
        <v>1248</v>
      </c>
      <c r="H68" s="62" t="s">
        <v>185</v>
      </c>
      <c r="I68" s="62" t="s">
        <v>1249</v>
      </c>
      <c r="J68" s="62" t="s">
        <v>1893</v>
      </c>
      <c r="K68" s="62" t="s">
        <v>1250</v>
      </c>
      <c r="L68" s="62" t="s">
        <v>1679</v>
      </c>
    </row>
    <row r="69" spans="2:12" x14ac:dyDescent="0.25">
      <c r="B69" s="62" t="s">
        <v>1680</v>
      </c>
      <c r="C69" s="62" t="s">
        <v>224</v>
      </c>
      <c r="D69" s="62" t="s">
        <v>245</v>
      </c>
      <c r="E69" s="62" t="s">
        <v>59</v>
      </c>
      <c r="F69" s="62" t="s">
        <v>1251</v>
      </c>
      <c r="G69" s="62" t="s">
        <v>1252</v>
      </c>
      <c r="H69" s="62" t="s">
        <v>185</v>
      </c>
      <c r="I69" s="62" t="s">
        <v>1253</v>
      </c>
      <c r="J69" s="62" t="s">
        <v>1894</v>
      </c>
      <c r="K69" s="62" t="s">
        <v>1254</v>
      </c>
      <c r="L69" s="62" t="s">
        <v>1682</v>
      </c>
    </row>
    <row r="70" spans="2:12" x14ac:dyDescent="0.25">
      <c r="B70" s="62" t="s">
        <v>1683</v>
      </c>
      <c r="C70" s="62" t="s">
        <v>224</v>
      </c>
      <c r="D70" s="62" t="s">
        <v>246</v>
      </c>
      <c r="E70" s="62" t="s">
        <v>60</v>
      </c>
      <c r="F70" s="62" t="s">
        <v>1255</v>
      </c>
      <c r="G70" s="62" t="s">
        <v>1256</v>
      </c>
      <c r="H70" s="62" t="s">
        <v>185</v>
      </c>
      <c r="I70" s="62" t="s">
        <v>1257</v>
      </c>
      <c r="J70" s="62" t="s">
        <v>1895</v>
      </c>
      <c r="K70" s="62" t="s">
        <v>1258</v>
      </c>
      <c r="L70" s="62" t="s">
        <v>1685</v>
      </c>
    </row>
    <row r="71" spans="2:12" x14ac:dyDescent="0.25">
      <c r="B71" s="62" t="s">
        <v>1686</v>
      </c>
      <c r="C71" s="62" t="s">
        <v>224</v>
      </c>
      <c r="D71" s="62" t="s">
        <v>247</v>
      </c>
      <c r="E71" s="62" t="s">
        <v>61</v>
      </c>
      <c r="F71" s="62" t="s">
        <v>1259</v>
      </c>
      <c r="G71" s="62" t="s">
        <v>1260</v>
      </c>
      <c r="H71" s="62" t="s">
        <v>185</v>
      </c>
      <c r="I71" s="62" t="s">
        <v>1261</v>
      </c>
      <c r="J71" s="62" t="s">
        <v>1896</v>
      </c>
      <c r="K71" s="62" t="s">
        <v>1262</v>
      </c>
      <c r="L71" s="62" t="s">
        <v>1688</v>
      </c>
    </row>
    <row r="72" spans="2:12" x14ac:dyDescent="0.25">
      <c r="B72" s="62" t="s">
        <v>1689</v>
      </c>
      <c r="C72" s="62" t="s">
        <v>224</v>
      </c>
      <c r="D72" s="62" t="s">
        <v>248</v>
      </c>
      <c r="E72" s="62" t="s">
        <v>62</v>
      </c>
      <c r="F72" s="62" t="s">
        <v>1263</v>
      </c>
      <c r="G72" s="62" t="s">
        <v>1264</v>
      </c>
      <c r="H72" s="62" t="s">
        <v>185</v>
      </c>
      <c r="I72" s="62" t="s">
        <v>1265</v>
      </c>
      <c r="J72" s="62" t="s">
        <v>1897</v>
      </c>
      <c r="K72" s="62" t="s">
        <v>1266</v>
      </c>
      <c r="L72" s="62" t="s">
        <v>1691</v>
      </c>
    </row>
    <row r="73" spans="2:12" x14ac:dyDescent="0.25">
      <c r="B73" s="62" t="s">
        <v>1692</v>
      </c>
      <c r="C73" s="62" t="s">
        <v>224</v>
      </c>
      <c r="D73" s="62" t="s">
        <v>249</v>
      </c>
      <c r="E73" s="62" t="s">
        <v>63</v>
      </c>
      <c r="F73" s="62" t="s">
        <v>1267</v>
      </c>
      <c r="G73" s="62" t="s">
        <v>1268</v>
      </c>
      <c r="H73" s="62" t="s">
        <v>185</v>
      </c>
      <c r="I73" s="62" t="s">
        <v>1269</v>
      </c>
      <c r="J73" s="62" t="s">
        <v>1898</v>
      </c>
      <c r="K73" s="62" t="s">
        <v>1270</v>
      </c>
      <c r="L73" s="62" t="s">
        <v>1694</v>
      </c>
    </row>
    <row r="74" spans="2:12" x14ac:dyDescent="0.25">
      <c r="B74" s="62" t="s">
        <v>1695</v>
      </c>
      <c r="C74" s="62" t="s">
        <v>224</v>
      </c>
      <c r="D74" s="62" t="s">
        <v>250</v>
      </c>
      <c r="E74" s="62" t="s">
        <v>64</v>
      </c>
      <c r="F74" s="62" t="s">
        <v>1271</v>
      </c>
      <c r="G74" s="62" t="s">
        <v>1272</v>
      </c>
      <c r="H74" s="62" t="s">
        <v>185</v>
      </c>
      <c r="I74" s="62" t="s">
        <v>1273</v>
      </c>
      <c r="J74" s="62" t="s">
        <v>1899</v>
      </c>
      <c r="K74" s="62" t="s">
        <v>1274</v>
      </c>
      <c r="L74" s="62" t="s">
        <v>1697</v>
      </c>
    </row>
    <row r="75" spans="2:12" x14ac:dyDescent="0.25">
      <c r="B75" s="62" t="s">
        <v>1698</v>
      </c>
      <c r="C75" s="62" t="s">
        <v>224</v>
      </c>
      <c r="D75" s="62" t="s">
        <v>251</v>
      </c>
      <c r="E75" s="62" t="s">
        <v>65</v>
      </c>
      <c r="F75" s="62" t="s">
        <v>1275</v>
      </c>
      <c r="G75" s="62" t="s">
        <v>1276</v>
      </c>
      <c r="H75" s="62" t="s">
        <v>185</v>
      </c>
      <c r="I75" s="62" t="s">
        <v>1277</v>
      </c>
      <c r="J75" s="62" t="s">
        <v>1900</v>
      </c>
      <c r="K75" s="62" t="s">
        <v>1278</v>
      </c>
      <c r="L75" s="62" t="s">
        <v>1700</v>
      </c>
    </row>
    <row r="76" spans="2:12" x14ac:dyDescent="0.25">
      <c r="B76" s="62" t="s">
        <v>1701</v>
      </c>
      <c r="C76" s="62" t="s">
        <v>224</v>
      </c>
      <c r="D76" s="62" t="s">
        <v>252</v>
      </c>
      <c r="E76" s="62" t="s">
        <v>66</v>
      </c>
      <c r="F76" s="62" t="s">
        <v>1279</v>
      </c>
      <c r="G76" s="62" t="s">
        <v>1280</v>
      </c>
      <c r="H76" s="62" t="s">
        <v>185</v>
      </c>
      <c r="I76" s="62" t="s">
        <v>1281</v>
      </c>
      <c r="J76" s="62" t="s">
        <v>1901</v>
      </c>
      <c r="K76" s="62" t="s">
        <v>1282</v>
      </c>
      <c r="L76" s="62" t="s">
        <v>1703</v>
      </c>
    </row>
    <row r="77" spans="2:12" x14ac:dyDescent="0.25">
      <c r="B77" s="62" t="s">
        <v>1704</v>
      </c>
      <c r="C77" s="62" t="s">
        <v>224</v>
      </c>
      <c r="D77" s="62" t="s">
        <v>253</v>
      </c>
      <c r="E77" s="62" t="s">
        <v>67</v>
      </c>
      <c r="F77" s="62" t="s">
        <v>1283</v>
      </c>
      <c r="G77" s="62" t="s">
        <v>1284</v>
      </c>
      <c r="H77" s="62" t="s">
        <v>185</v>
      </c>
      <c r="I77" s="62" t="s">
        <v>1285</v>
      </c>
      <c r="J77" s="62" t="s">
        <v>1902</v>
      </c>
      <c r="K77" s="62" t="s">
        <v>1286</v>
      </c>
      <c r="L77" s="62" t="s">
        <v>1706</v>
      </c>
    </row>
    <row r="78" spans="2:12" x14ac:dyDescent="0.25">
      <c r="B78" s="62" t="s">
        <v>1707</v>
      </c>
      <c r="C78" s="62" t="s">
        <v>224</v>
      </c>
      <c r="D78" s="62" t="s">
        <v>254</v>
      </c>
      <c r="E78" s="62" t="s">
        <v>68</v>
      </c>
      <c r="F78" s="62" t="s">
        <v>1287</v>
      </c>
      <c r="G78" s="62" t="s">
        <v>1288</v>
      </c>
      <c r="H78" s="62" t="s">
        <v>185</v>
      </c>
      <c r="I78" s="62" t="s">
        <v>1289</v>
      </c>
      <c r="J78" s="62" t="s">
        <v>1903</v>
      </c>
      <c r="K78" s="62" t="s">
        <v>1290</v>
      </c>
      <c r="L78" s="62" t="s">
        <v>1709</v>
      </c>
    </row>
    <row r="79" spans="2:12" x14ac:dyDescent="0.25">
      <c r="B79" s="62" t="s">
        <v>1710</v>
      </c>
      <c r="C79" s="62" t="s">
        <v>224</v>
      </c>
      <c r="D79" s="62" t="s">
        <v>255</v>
      </c>
      <c r="E79" s="62" t="s">
        <v>69</v>
      </c>
      <c r="F79" s="62" t="s">
        <v>1291</v>
      </c>
      <c r="G79" s="62" t="s">
        <v>1292</v>
      </c>
      <c r="H79" s="62" t="s">
        <v>185</v>
      </c>
      <c r="I79" s="62" t="s">
        <v>1293</v>
      </c>
      <c r="J79" s="62" t="s">
        <v>1904</v>
      </c>
      <c r="K79" s="62" t="s">
        <v>1294</v>
      </c>
      <c r="L79" s="62" t="s">
        <v>1712</v>
      </c>
    </row>
    <row r="80" spans="2:12" x14ac:dyDescent="0.25">
      <c r="B80" s="62" t="s">
        <v>1713</v>
      </c>
      <c r="C80" s="62" t="s">
        <v>224</v>
      </c>
      <c r="D80" s="62" t="s">
        <v>256</v>
      </c>
      <c r="E80" s="62" t="s">
        <v>70</v>
      </c>
      <c r="F80" s="62" t="s">
        <v>1295</v>
      </c>
      <c r="G80" s="62" t="s">
        <v>1296</v>
      </c>
      <c r="H80" s="62" t="s">
        <v>185</v>
      </c>
      <c r="I80" s="62" t="s">
        <v>1297</v>
      </c>
      <c r="J80" s="62" t="s">
        <v>1905</v>
      </c>
      <c r="K80" s="62" t="s">
        <v>1298</v>
      </c>
      <c r="L80" s="62" t="s">
        <v>1715</v>
      </c>
    </row>
    <row r="81" spans="2:12" x14ac:dyDescent="0.25">
      <c r="B81" s="62" t="s">
        <v>1716</v>
      </c>
      <c r="C81" s="62" t="s">
        <v>224</v>
      </c>
      <c r="D81" s="62" t="s">
        <v>257</v>
      </c>
      <c r="E81" s="62" t="s">
        <v>71</v>
      </c>
      <c r="F81" s="62" t="s">
        <v>1299</v>
      </c>
      <c r="G81" s="62" t="s">
        <v>1300</v>
      </c>
      <c r="H81" s="62" t="s">
        <v>185</v>
      </c>
      <c r="I81" s="62" t="s">
        <v>1301</v>
      </c>
      <c r="J81" s="62" t="s">
        <v>1906</v>
      </c>
      <c r="K81" s="62" t="s">
        <v>1302</v>
      </c>
      <c r="L81" s="62" t="s">
        <v>1718</v>
      </c>
    </row>
    <row r="82" spans="2:12" x14ac:dyDescent="0.25">
      <c r="B82" s="62" t="s">
        <v>1719</v>
      </c>
      <c r="C82" s="62" t="s">
        <v>224</v>
      </c>
      <c r="D82" s="62" t="s">
        <v>258</v>
      </c>
      <c r="E82" s="62" t="s">
        <v>72</v>
      </c>
      <c r="F82" s="62" t="s">
        <v>1303</v>
      </c>
      <c r="G82" s="62" t="s">
        <v>1304</v>
      </c>
      <c r="H82" s="62" t="s">
        <v>185</v>
      </c>
      <c r="I82" s="62" t="s">
        <v>1305</v>
      </c>
      <c r="J82" s="62" t="s">
        <v>1907</v>
      </c>
      <c r="K82" s="62" t="s">
        <v>1306</v>
      </c>
      <c r="L82" s="62" t="s">
        <v>1721</v>
      </c>
    </row>
    <row r="83" spans="2:12" x14ac:dyDescent="0.25">
      <c r="B83" s="62" t="s">
        <v>1722</v>
      </c>
      <c r="C83" s="62" t="s">
        <v>224</v>
      </c>
      <c r="D83" s="62" t="s">
        <v>259</v>
      </c>
      <c r="E83" s="62" t="s">
        <v>73</v>
      </c>
      <c r="F83" s="62" t="s">
        <v>1307</v>
      </c>
      <c r="G83" s="62" t="s">
        <v>1308</v>
      </c>
      <c r="H83" s="62" t="s">
        <v>185</v>
      </c>
      <c r="I83" s="62" t="s">
        <v>1309</v>
      </c>
      <c r="J83" s="62" t="s">
        <v>1908</v>
      </c>
      <c r="K83" s="62" t="s">
        <v>1310</v>
      </c>
      <c r="L83" s="62" t="s">
        <v>1724</v>
      </c>
    </row>
    <row r="84" spans="2:12" x14ac:dyDescent="0.25">
      <c r="B84" s="62" t="s">
        <v>1725</v>
      </c>
      <c r="C84" s="62" t="s">
        <v>224</v>
      </c>
      <c r="D84" s="62" t="s">
        <v>260</v>
      </c>
      <c r="E84" s="62" t="s">
        <v>174</v>
      </c>
      <c r="F84" s="62" t="s">
        <v>1311</v>
      </c>
      <c r="G84" s="62" t="s">
        <v>1312</v>
      </c>
      <c r="H84" s="62" t="s">
        <v>185</v>
      </c>
      <c r="I84" s="62" t="s">
        <v>1313</v>
      </c>
      <c r="J84" s="62" t="s">
        <v>1909</v>
      </c>
      <c r="K84" s="62" t="s">
        <v>1314</v>
      </c>
      <c r="L84" s="62" t="s">
        <v>1727</v>
      </c>
    </row>
    <row r="85" spans="2:12" x14ac:dyDescent="0.25">
      <c r="B85" s="62" t="s">
        <v>1728</v>
      </c>
      <c r="C85" s="62" t="s">
        <v>224</v>
      </c>
      <c r="D85" s="62" t="s">
        <v>261</v>
      </c>
      <c r="E85" s="62" t="s">
        <v>74</v>
      </c>
      <c r="F85" s="62" t="s">
        <v>1315</v>
      </c>
      <c r="G85" s="62" t="s">
        <v>1316</v>
      </c>
      <c r="H85" s="62" t="s">
        <v>185</v>
      </c>
      <c r="I85" s="62" t="s">
        <v>1317</v>
      </c>
      <c r="J85" s="62" t="s">
        <v>1910</v>
      </c>
      <c r="K85" s="62" t="s">
        <v>1318</v>
      </c>
      <c r="L85" s="62" t="s">
        <v>1730</v>
      </c>
    </row>
    <row r="86" spans="2:12" x14ac:dyDescent="0.25">
      <c r="B86" s="62" t="s">
        <v>1731</v>
      </c>
      <c r="C86" s="62" t="s">
        <v>224</v>
      </c>
      <c r="D86" s="62" t="s">
        <v>262</v>
      </c>
      <c r="E86" s="62" t="s">
        <v>75</v>
      </c>
      <c r="F86" s="62" t="s">
        <v>1319</v>
      </c>
      <c r="G86" s="62" t="s">
        <v>1320</v>
      </c>
      <c r="H86" s="62" t="s">
        <v>185</v>
      </c>
      <c r="I86" s="62" t="s">
        <v>1321</v>
      </c>
      <c r="J86" s="62" t="s">
        <v>1911</v>
      </c>
      <c r="K86" s="62" t="s">
        <v>1322</v>
      </c>
      <c r="L86" s="62" t="s">
        <v>1733</v>
      </c>
    </row>
    <row r="87" spans="2:12" x14ac:dyDescent="0.25">
      <c r="B87" s="62" t="s">
        <v>1734</v>
      </c>
      <c r="C87" s="62" t="s">
        <v>224</v>
      </c>
      <c r="D87" s="62" t="s">
        <v>263</v>
      </c>
      <c r="E87" s="62" t="s">
        <v>76</v>
      </c>
      <c r="F87" s="62" t="s">
        <v>1323</v>
      </c>
      <c r="G87" s="62" t="s">
        <v>1324</v>
      </c>
      <c r="H87" s="62" t="s">
        <v>185</v>
      </c>
      <c r="I87" s="62" t="s">
        <v>1325</v>
      </c>
      <c r="J87" s="62" t="s">
        <v>1912</v>
      </c>
      <c r="K87" s="62" t="s">
        <v>1326</v>
      </c>
      <c r="L87" s="62" t="s">
        <v>1736</v>
      </c>
    </row>
    <row r="88" spans="2:12" x14ac:dyDescent="0.25">
      <c r="B88" s="62" t="s">
        <v>1737</v>
      </c>
      <c r="C88" s="62" t="s">
        <v>224</v>
      </c>
      <c r="D88" s="62" t="s">
        <v>264</v>
      </c>
      <c r="E88" s="62" t="s">
        <v>77</v>
      </c>
      <c r="F88" s="62" t="s">
        <v>1327</v>
      </c>
      <c r="G88" s="62" t="s">
        <v>1328</v>
      </c>
      <c r="H88" s="62" t="s">
        <v>185</v>
      </c>
      <c r="I88" s="62" t="s">
        <v>1329</v>
      </c>
      <c r="J88" s="62" t="s">
        <v>1913</v>
      </c>
      <c r="K88" s="62" t="s">
        <v>1330</v>
      </c>
      <c r="L88" s="62" t="s">
        <v>1739</v>
      </c>
    </row>
    <row r="89" spans="2:12" x14ac:dyDescent="0.25">
      <c r="B89" s="62" t="s">
        <v>1740</v>
      </c>
      <c r="C89" s="62" t="s">
        <v>224</v>
      </c>
      <c r="D89" s="62" t="s">
        <v>265</v>
      </c>
      <c r="E89" s="62" t="s">
        <v>78</v>
      </c>
      <c r="F89" s="62" t="s">
        <v>1331</v>
      </c>
      <c r="G89" s="62" t="s">
        <v>1332</v>
      </c>
      <c r="H89" s="62" t="s">
        <v>185</v>
      </c>
      <c r="I89" s="62" t="s">
        <v>1333</v>
      </c>
      <c r="J89" s="62" t="s">
        <v>1914</v>
      </c>
      <c r="K89" s="62" t="s">
        <v>1334</v>
      </c>
      <c r="L89" s="62" t="s">
        <v>1742</v>
      </c>
    </row>
    <row r="90" spans="2:12" x14ac:dyDescent="0.25">
      <c r="B90" s="62" t="s">
        <v>1743</v>
      </c>
      <c r="C90" s="62" t="s">
        <v>224</v>
      </c>
      <c r="D90" s="62" t="s">
        <v>266</v>
      </c>
      <c r="E90" s="62" t="s">
        <v>79</v>
      </c>
      <c r="F90" s="62" t="s">
        <v>1335</v>
      </c>
      <c r="G90" s="62" t="s">
        <v>1336</v>
      </c>
      <c r="H90" s="62" t="s">
        <v>185</v>
      </c>
      <c r="I90" s="62" t="s">
        <v>1337</v>
      </c>
      <c r="J90" s="62" t="s">
        <v>1915</v>
      </c>
      <c r="K90" s="62" t="s">
        <v>1338</v>
      </c>
      <c r="L90" s="62" t="s">
        <v>1745</v>
      </c>
    </row>
    <row r="91" spans="2:12" x14ac:dyDescent="0.25">
      <c r="B91" s="62" t="s">
        <v>1746</v>
      </c>
      <c r="E91" s="62" t="s">
        <v>80</v>
      </c>
      <c r="F91" s="62" t="s">
        <v>947</v>
      </c>
      <c r="G91" s="62" t="s">
        <v>948</v>
      </c>
      <c r="H91" s="62" t="s">
        <v>949</v>
      </c>
      <c r="I91" s="62" t="s">
        <v>950</v>
      </c>
      <c r="J91" s="62" t="s">
        <v>951</v>
      </c>
      <c r="K91" s="62" t="s">
        <v>952</v>
      </c>
      <c r="L91" s="62" t="s">
        <v>1747</v>
      </c>
    </row>
    <row r="92" spans="2:12" x14ac:dyDescent="0.25">
      <c r="B92" s="62" t="s">
        <v>1748</v>
      </c>
    </row>
    <row r="93" spans="2:12" x14ac:dyDescent="0.25">
      <c r="B93" s="62" t="s">
        <v>1749</v>
      </c>
      <c r="C93" s="62" t="s">
        <v>224</v>
      </c>
      <c r="D93" s="62" t="s">
        <v>267</v>
      </c>
      <c r="E93" s="62" t="s">
        <v>81</v>
      </c>
      <c r="F93" s="62" t="s">
        <v>1339</v>
      </c>
      <c r="G93" s="62" t="s">
        <v>1340</v>
      </c>
      <c r="H93" s="62" t="s">
        <v>185</v>
      </c>
      <c r="I93" s="62" t="s">
        <v>1341</v>
      </c>
      <c r="J93" s="62" t="s">
        <v>1916</v>
      </c>
      <c r="K93" s="62" t="s">
        <v>1342</v>
      </c>
      <c r="L93" s="62" t="s">
        <v>1751</v>
      </c>
    </row>
    <row r="94" spans="2:12" x14ac:dyDescent="0.25">
      <c r="B94" s="62" t="s">
        <v>1752</v>
      </c>
      <c r="C94" s="62" t="s">
        <v>224</v>
      </c>
      <c r="D94" s="62" t="s">
        <v>268</v>
      </c>
      <c r="E94" s="62" t="s">
        <v>82</v>
      </c>
      <c r="F94" s="62" t="s">
        <v>1343</v>
      </c>
      <c r="G94" s="62" t="s">
        <v>1344</v>
      </c>
      <c r="H94" s="62" t="s">
        <v>185</v>
      </c>
      <c r="I94" s="62" t="s">
        <v>1345</v>
      </c>
      <c r="J94" s="62" t="s">
        <v>1917</v>
      </c>
      <c r="K94" s="62" t="s">
        <v>1346</v>
      </c>
      <c r="L94" s="62" t="s">
        <v>1754</v>
      </c>
    </row>
    <row r="95" spans="2:12" x14ac:dyDescent="0.25">
      <c r="B95" s="62" t="s">
        <v>1755</v>
      </c>
      <c r="C95" s="62" t="s">
        <v>224</v>
      </c>
      <c r="D95" s="62" t="s">
        <v>269</v>
      </c>
      <c r="E95" s="62" t="s">
        <v>83</v>
      </c>
      <c r="F95" s="62" t="s">
        <v>1347</v>
      </c>
      <c r="G95" s="62" t="s">
        <v>1348</v>
      </c>
      <c r="H95" s="62" t="s">
        <v>185</v>
      </c>
      <c r="I95" s="62" t="s">
        <v>1349</v>
      </c>
      <c r="J95" s="62" t="s">
        <v>1918</v>
      </c>
      <c r="K95" s="62" t="s">
        <v>1350</v>
      </c>
      <c r="L95" s="62" t="s">
        <v>1757</v>
      </c>
    </row>
    <row r="96" spans="2:12" x14ac:dyDescent="0.25">
      <c r="B96" s="62" t="s">
        <v>1758</v>
      </c>
      <c r="C96" s="62" t="s">
        <v>224</v>
      </c>
      <c r="D96" s="62" t="s">
        <v>270</v>
      </c>
      <c r="E96" s="62" t="s">
        <v>84</v>
      </c>
      <c r="F96" s="62" t="s">
        <v>1351</v>
      </c>
      <c r="G96" s="62" t="s">
        <v>1352</v>
      </c>
      <c r="H96" s="62" t="s">
        <v>185</v>
      </c>
      <c r="I96" s="62" t="s">
        <v>1353</v>
      </c>
      <c r="J96" s="62" t="s">
        <v>1919</v>
      </c>
      <c r="K96" s="62" t="s">
        <v>1354</v>
      </c>
      <c r="L96" s="62" t="s">
        <v>1760</v>
      </c>
    </row>
    <row r="97" spans="2:12" x14ac:dyDescent="0.25">
      <c r="B97" s="62" t="s">
        <v>1761</v>
      </c>
      <c r="C97" s="62" t="s">
        <v>224</v>
      </c>
      <c r="D97" s="62" t="s">
        <v>271</v>
      </c>
      <c r="E97" s="62" t="s">
        <v>85</v>
      </c>
      <c r="F97" s="62" t="s">
        <v>1355</v>
      </c>
      <c r="G97" s="62" t="s">
        <v>1356</v>
      </c>
      <c r="H97" s="62" t="s">
        <v>185</v>
      </c>
      <c r="I97" s="62" t="s">
        <v>1357</v>
      </c>
      <c r="J97" s="62" t="s">
        <v>1920</v>
      </c>
      <c r="K97" s="62" t="s">
        <v>1358</v>
      </c>
      <c r="L97" s="62" t="s">
        <v>1763</v>
      </c>
    </row>
    <row r="98" spans="2:12" x14ac:dyDescent="0.25">
      <c r="B98" s="62" t="s">
        <v>1764</v>
      </c>
      <c r="C98" s="62" t="s">
        <v>224</v>
      </c>
      <c r="D98" s="62" t="s">
        <v>272</v>
      </c>
      <c r="E98" s="62" t="s">
        <v>86</v>
      </c>
      <c r="F98" s="62" t="s">
        <v>1359</v>
      </c>
      <c r="G98" s="62" t="s">
        <v>1360</v>
      </c>
      <c r="H98" s="62" t="s">
        <v>185</v>
      </c>
      <c r="I98" s="62" t="s">
        <v>1361</v>
      </c>
      <c r="J98" s="62" t="s">
        <v>1921</v>
      </c>
      <c r="K98" s="62" t="s">
        <v>1362</v>
      </c>
      <c r="L98" s="62" t="s">
        <v>1766</v>
      </c>
    </row>
    <row r="99" spans="2:12" x14ac:dyDescent="0.25">
      <c r="B99" s="62" t="s">
        <v>1767</v>
      </c>
      <c r="C99" s="62" t="s">
        <v>224</v>
      </c>
      <c r="D99" s="62" t="s">
        <v>273</v>
      </c>
      <c r="E99" s="62" t="s">
        <v>87</v>
      </c>
      <c r="F99" s="62" t="s">
        <v>1363</v>
      </c>
      <c r="G99" s="62" t="s">
        <v>1364</v>
      </c>
      <c r="H99" s="62" t="s">
        <v>185</v>
      </c>
      <c r="I99" s="62" t="s">
        <v>1365</v>
      </c>
      <c r="J99" s="62" t="s">
        <v>1922</v>
      </c>
      <c r="K99" s="62" t="s">
        <v>1366</v>
      </c>
      <c r="L99" s="62" t="s">
        <v>1769</v>
      </c>
    </row>
    <row r="100" spans="2:12" x14ac:dyDescent="0.25">
      <c r="B100" s="62" t="s">
        <v>1770</v>
      </c>
      <c r="C100" s="62" t="s">
        <v>224</v>
      </c>
      <c r="D100" s="62" t="s">
        <v>274</v>
      </c>
      <c r="E100" s="62" t="s">
        <v>88</v>
      </c>
      <c r="F100" s="62" t="s">
        <v>1367</v>
      </c>
      <c r="G100" s="62" t="s">
        <v>1368</v>
      </c>
      <c r="H100" s="62" t="s">
        <v>185</v>
      </c>
      <c r="I100" s="62" t="s">
        <v>1369</v>
      </c>
      <c r="J100" s="62" t="s">
        <v>1923</v>
      </c>
      <c r="K100" s="62" t="s">
        <v>1370</v>
      </c>
      <c r="L100" s="62" t="s">
        <v>1772</v>
      </c>
    </row>
    <row r="101" spans="2:12" x14ac:dyDescent="0.25">
      <c r="B101" s="62" t="s">
        <v>1773</v>
      </c>
      <c r="C101" s="62" t="s">
        <v>224</v>
      </c>
      <c r="D101" s="62" t="s">
        <v>275</v>
      </c>
      <c r="E101" s="62" t="s">
        <v>89</v>
      </c>
      <c r="F101" s="62" t="s">
        <v>1371</v>
      </c>
      <c r="G101" s="62" t="s">
        <v>1372</v>
      </c>
      <c r="H101" s="62" t="s">
        <v>185</v>
      </c>
      <c r="I101" s="62" t="s">
        <v>1373</v>
      </c>
      <c r="J101" s="62" t="s">
        <v>1924</v>
      </c>
      <c r="K101" s="62" t="s">
        <v>1374</v>
      </c>
      <c r="L101" s="62" t="s">
        <v>1775</v>
      </c>
    </row>
    <row r="102" spans="2:12" x14ac:dyDescent="0.25">
      <c r="B102" s="62" t="s">
        <v>1776</v>
      </c>
      <c r="E102" s="62" t="s">
        <v>90</v>
      </c>
      <c r="F102" s="62" t="s">
        <v>989</v>
      </c>
      <c r="G102" s="62" t="s">
        <v>990</v>
      </c>
      <c r="H102" s="62" t="s">
        <v>991</v>
      </c>
      <c r="I102" s="62" t="s">
        <v>992</v>
      </c>
      <c r="J102" s="62" t="s">
        <v>993</v>
      </c>
      <c r="K102" s="62" t="s">
        <v>994</v>
      </c>
      <c r="L102" s="62" t="s">
        <v>1777</v>
      </c>
    </row>
    <row r="103" spans="2:12" x14ac:dyDescent="0.25">
      <c r="B103" s="62" t="s">
        <v>1778</v>
      </c>
    </row>
    <row r="104" spans="2:12" x14ac:dyDescent="0.25">
      <c r="B104" s="62" t="s">
        <v>1779</v>
      </c>
      <c r="C104" s="62" t="s">
        <v>224</v>
      </c>
      <c r="D104" s="62" t="s">
        <v>276</v>
      </c>
      <c r="E104" s="62" t="s">
        <v>91</v>
      </c>
      <c r="F104" s="62" t="s">
        <v>1375</v>
      </c>
      <c r="G104" s="62" t="s">
        <v>1376</v>
      </c>
      <c r="H104" s="62" t="s">
        <v>185</v>
      </c>
      <c r="I104" s="62" t="s">
        <v>1377</v>
      </c>
      <c r="J104" s="62" t="s">
        <v>1925</v>
      </c>
      <c r="K104" s="62" t="s">
        <v>1378</v>
      </c>
      <c r="L104" s="62" t="s">
        <v>1781</v>
      </c>
    </row>
    <row r="105" spans="2:12" x14ac:dyDescent="0.25">
      <c r="B105" s="62" t="s">
        <v>1782</v>
      </c>
      <c r="C105" s="62" t="s">
        <v>224</v>
      </c>
      <c r="D105" s="62" t="s">
        <v>277</v>
      </c>
      <c r="E105" s="62" t="s">
        <v>92</v>
      </c>
      <c r="F105" s="62" t="s">
        <v>1379</v>
      </c>
      <c r="G105" s="62" t="s">
        <v>1380</v>
      </c>
      <c r="H105" s="62" t="s">
        <v>185</v>
      </c>
      <c r="I105" s="62" t="s">
        <v>1381</v>
      </c>
      <c r="J105" s="62" t="s">
        <v>1926</v>
      </c>
      <c r="K105" s="62" t="s">
        <v>1382</v>
      </c>
      <c r="L105" s="62" t="s">
        <v>1784</v>
      </c>
    </row>
    <row r="106" spans="2:12" x14ac:dyDescent="0.25">
      <c r="B106" s="62" t="s">
        <v>1785</v>
      </c>
      <c r="C106" s="62" t="s">
        <v>224</v>
      </c>
      <c r="D106" s="62" t="s">
        <v>278</v>
      </c>
      <c r="E106" s="62" t="s">
        <v>93</v>
      </c>
      <c r="F106" s="62" t="s">
        <v>1383</v>
      </c>
      <c r="G106" s="62" t="s">
        <v>1384</v>
      </c>
      <c r="H106" s="62" t="s">
        <v>185</v>
      </c>
      <c r="I106" s="62" t="s">
        <v>1385</v>
      </c>
      <c r="J106" s="62" t="s">
        <v>1927</v>
      </c>
      <c r="K106" s="62" t="s">
        <v>1386</v>
      </c>
      <c r="L106" s="62" t="s">
        <v>1787</v>
      </c>
    </row>
    <row r="107" spans="2:12" x14ac:dyDescent="0.25">
      <c r="B107" s="62" t="s">
        <v>1788</v>
      </c>
      <c r="C107" s="62" t="s">
        <v>224</v>
      </c>
      <c r="D107" s="62" t="s">
        <v>279</v>
      </c>
      <c r="E107" s="62" t="s">
        <v>94</v>
      </c>
      <c r="F107" s="62" t="s">
        <v>1387</v>
      </c>
      <c r="G107" s="62" t="s">
        <v>1388</v>
      </c>
      <c r="H107" s="62" t="s">
        <v>185</v>
      </c>
      <c r="I107" s="62" t="s">
        <v>1389</v>
      </c>
      <c r="J107" s="62" t="s">
        <v>1928</v>
      </c>
      <c r="K107" s="62" t="s">
        <v>1390</v>
      </c>
      <c r="L107" s="62" t="s">
        <v>1790</v>
      </c>
    </row>
    <row r="108" spans="2:12" x14ac:dyDescent="0.25">
      <c r="B108" s="62" t="s">
        <v>1791</v>
      </c>
      <c r="C108" s="62" t="s">
        <v>224</v>
      </c>
      <c r="D108" s="62" t="s">
        <v>280</v>
      </c>
      <c r="E108" s="62" t="s">
        <v>95</v>
      </c>
      <c r="F108" s="62" t="s">
        <v>1391</v>
      </c>
      <c r="G108" s="62" t="s">
        <v>1392</v>
      </c>
      <c r="H108" s="62" t="s">
        <v>185</v>
      </c>
      <c r="I108" s="62" t="s">
        <v>1393</v>
      </c>
      <c r="J108" s="62" t="s">
        <v>1929</v>
      </c>
      <c r="K108" s="62" t="s">
        <v>1394</v>
      </c>
      <c r="L108" s="62" t="s">
        <v>1793</v>
      </c>
    </row>
    <row r="109" spans="2:12" x14ac:dyDescent="0.25">
      <c r="B109" s="62" t="s">
        <v>1794</v>
      </c>
      <c r="C109" s="62" t="s">
        <v>224</v>
      </c>
      <c r="D109" s="62" t="s">
        <v>281</v>
      </c>
      <c r="E109" s="62" t="s">
        <v>96</v>
      </c>
      <c r="F109" s="62" t="s">
        <v>1395</v>
      </c>
      <c r="G109" s="62" t="s">
        <v>1396</v>
      </c>
      <c r="H109" s="62" t="s">
        <v>185</v>
      </c>
      <c r="I109" s="62" t="s">
        <v>1397</v>
      </c>
      <c r="J109" s="62" t="s">
        <v>1930</v>
      </c>
      <c r="K109" s="62" t="s">
        <v>1398</v>
      </c>
      <c r="L109" s="62" t="s">
        <v>1796</v>
      </c>
    </row>
    <row r="110" spans="2:12" x14ac:dyDescent="0.25">
      <c r="B110" s="62" t="s">
        <v>1797</v>
      </c>
      <c r="C110" s="62" t="s">
        <v>224</v>
      </c>
      <c r="D110" s="62" t="s">
        <v>282</v>
      </c>
      <c r="E110" s="62" t="s">
        <v>97</v>
      </c>
      <c r="F110" s="62" t="s">
        <v>1399</v>
      </c>
      <c r="G110" s="62" t="s">
        <v>1400</v>
      </c>
      <c r="H110" s="62" t="s">
        <v>185</v>
      </c>
      <c r="I110" s="62" t="s">
        <v>1401</v>
      </c>
      <c r="J110" s="62" t="s">
        <v>1931</v>
      </c>
      <c r="K110" s="62" t="s">
        <v>1402</v>
      </c>
      <c r="L110" s="62" t="s">
        <v>1799</v>
      </c>
    </row>
    <row r="111" spans="2:12" x14ac:dyDescent="0.25">
      <c r="B111" s="62" t="s">
        <v>1800</v>
      </c>
      <c r="C111" s="62" t="s">
        <v>224</v>
      </c>
      <c r="D111" s="62" t="s">
        <v>283</v>
      </c>
      <c r="E111" s="62" t="s">
        <v>98</v>
      </c>
      <c r="F111" s="62" t="s">
        <v>1403</v>
      </c>
      <c r="G111" s="62" t="s">
        <v>1404</v>
      </c>
      <c r="H111" s="62" t="s">
        <v>185</v>
      </c>
      <c r="I111" s="62" t="s">
        <v>1405</v>
      </c>
      <c r="J111" s="62" t="s">
        <v>1932</v>
      </c>
      <c r="K111" s="62" t="s">
        <v>1406</v>
      </c>
      <c r="L111" s="62" t="s">
        <v>1802</v>
      </c>
    </row>
    <row r="112" spans="2:12" x14ac:dyDescent="0.25">
      <c r="B112" s="62" t="s">
        <v>1803</v>
      </c>
      <c r="C112" s="62" t="s">
        <v>224</v>
      </c>
      <c r="D112" s="62" t="s">
        <v>284</v>
      </c>
      <c r="E112" s="62" t="s">
        <v>99</v>
      </c>
      <c r="F112" s="62" t="s">
        <v>1407</v>
      </c>
      <c r="G112" s="62" t="s">
        <v>1408</v>
      </c>
      <c r="H112" s="62" t="s">
        <v>185</v>
      </c>
      <c r="I112" s="62" t="s">
        <v>1409</v>
      </c>
      <c r="J112" s="62" t="s">
        <v>1933</v>
      </c>
      <c r="K112" s="62" t="s">
        <v>1410</v>
      </c>
      <c r="L112" s="62" t="s">
        <v>1805</v>
      </c>
    </row>
    <row r="113" spans="2:12" x14ac:dyDescent="0.25">
      <c r="B113" s="62" t="s">
        <v>1806</v>
      </c>
      <c r="C113" s="62" t="s">
        <v>224</v>
      </c>
      <c r="D113" s="62" t="s">
        <v>285</v>
      </c>
      <c r="E113" s="62" t="s">
        <v>100</v>
      </c>
      <c r="F113" s="62" t="s">
        <v>1411</v>
      </c>
      <c r="G113" s="62" t="s">
        <v>1412</v>
      </c>
      <c r="H113" s="62" t="s">
        <v>185</v>
      </c>
      <c r="I113" s="62" t="s">
        <v>1413</v>
      </c>
      <c r="J113" s="62" t="s">
        <v>1934</v>
      </c>
      <c r="K113" s="62" t="s">
        <v>1414</v>
      </c>
      <c r="L113" s="62" t="s">
        <v>1808</v>
      </c>
    </row>
    <row r="114" spans="2:12" x14ac:dyDescent="0.25">
      <c r="B114" s="62" t="s">
        <v>1809</v>
      </c>
      <c r="C114" s="62" t="s">
        <v>224</v>
      </c>
      <c r="D114" s="62" t="s">
        <v>286</v>
      </c>
      <c r="E114" s="62" t="s">
        <v>101</v>
      </c>
      <c r="F114" s="62" t="s">
        <v>1415</v>
      </c>
      <c r="G114" s="62" t="s">
        <v>1416</v>
      </c>
      <c r="H114" s="62" t="s">
        <v>185</v>
      </c>
      <c r="I114" s="62" t="s">
        <v>1417</v>
      </c>
      <c r="J114" s="62" t="s">
        <v>1935</v>
      </c>
      <c r="K114" s="62" t="s">
        <v>1418</v>
      </c>
      <c r="L114" s="62" t="s">
        <v>1811</v>
      </c>
    </row>
    <row r="115" spans="2:12" x14ac:dyDescent="0.25">
      <c r="B115" s="62" t="s">
        <v>1812</v>
      </c>
      <c r="C115" s="62" t="s">
        <v>224</v>
      </c>
      <c r="D115" s="62" t="s">
        <v>287</v>
      </c>
      <c r="E115" s="62" t="s">
        <v>102</v>
      </c>
      <c r="F115" s="62" t="s">
        <v>1419</v>
      </c>
      <c r="G115" s="62" t="s">
        <v>1420</v>
      </c>
      <c r="H115" s="62" t="s">
        <v>185</v>
      </c>
      <c r="I115" s="62" t="s">
        <v>1421</v>
      </c>
      <c r="J115" s="62" t="s">
        <v>1936</v>
      </c>
      <c r="K115" s="62" t="s">
        <v>1422</v>
      </c>
      <c r="L115" s="62" t="s">
        <v>1814</v>
      </c>
    </row>
    <row r="116" spans="2:12" x14ac:dyDescent="0.25">
      <c r="B116" s="62" t="s">
        <v>1815</v>
      </c>
      <c r="C116" s="62" t="s">
        <v>224</v>
      </c>
      <c r="D116" s="62" t="s">
        <v>288</v>
      </c>
      <c r="E116" s="62" t="s">
        <v>103</v>
      </c>
      <c r="F116" s="62" t="s">
        <v>1423</v>
      </c>
      <c r="G116" s="62" t="s">
        <v>1424</v>
      </c>
      <c r="H116" s="62" t="s">
        <v>185</v>
      </c>
      <c r="I116" s="62" t="s">
        <v>1425</v>
      </c>
      <c r="J116" s="62" t="s">
        <v>1937</v>
      </c>
      <c r="K116" s="62" t="s">
        <v>1426</v>
      </c>
      <c r="L116" s="62" t="s">
        <v>1817</v>
      </c>
    </row>
    <row r="117" spans="2:12" x14ac:dyDescent="0.25">
      <c r="B117" s="62" t="s">
        <v>1818</v>
      </c>
      <c r="C117" s="62" t="s">
        <v>224</v>
      </c>
      <c r="D117" s="62" t="s">
        <v>289</v>
      </c>
      <c r="E117" s="62" t="s">
        <v>104</v>
      </c>
      <c r="F117" s="62" t="s">
        <v>1427</v>
      </c>
      <c r="G117" s="62" t="s">
        <v>1428</v>
      </c>
      <c r="H117" s="62" t="s">
        <v>185</v>
      </c>
      <c r="I117" s="62" t="s">
        <v>1429</v>
      </c>
      <c r="J117" s="62" t="s">
        <v>1938</v>
      </c>
      <c r="K117" s="62" t="s">
        <v>1430</v>
      </c>
      <c r="L117" s="62" t="s">
        <v>1820</v>
      </c>
    </row>
    <row r="118" spans="2:12" x14ac:dyDescent="0.25">
      <c r="B118" s="62" t="s">
        <v>1821</v>
      </c>
      <c r="C118" s="62" t="s">
        <v>224</v>
      </c>
      <c r="D118" s="62" t="s">
        <v>290</v>
      </c>
      <c r="E118" s="62" t="s">
        <v>105</v>
      </c>
      <c r="F118" s="62" t="s">
        <v>1431</v>
      </c>
      <c r="G118" s="62" t="s">
        <v>1432</v>
      </c>
      <c r="H118" s="62" t="s">
        <v>185</v>
      </c>
      <c r="I118" s="62" t="s">
        <v>1433</v>
      </c>
      <c r="J118" s="62" t="s">
        <v>1939</v>
      </c>
      <c r="K118" s="62" t="s">
        <v>1434</v>
      </c>
      <c r="L118" s="62" t="s">
        <v>1823</v>
      </c>
    </row>
    <row r="119" spans="2:12" x14ac:dyDescent="0.25">
      <c r="B119" s="62" t="s">
        <v>1824</v>
      </c>
      <c r="C119" s="62" t="s">
        <v>224</v>
      </c>
      <c r="D119" s="62" t="s">
        <v>291</v>
      </c>
      <c r="E119" s="62" t="s">
        <v>106</v>
      </c>
      <c r="F119" s="62" t="s">
        <v>1435</v>
      </c>
      <c r="G119" s="62" t="s">
        <v>1436</v>
      </c>
      <c r="H119" s="62" t="s">
        <v>185</v>
      </c>
      <c r="I119" s="62" t="s">
        <v>1437</v>
      </c>
      <c r="J119" s="62" t="s">
        <v>1940</v>
      </c>
      <c r="K119" s="62" t="s">
        <v>1438</v>
      </c>
      <c r="L119" s="62" t="s">
        <v>1826</v>
      </c>
    </row>
    <row r="120" spans="2:12" x14ac:dyDescent="0.25">
      <c r="B120" s="62" t="s">
        <v>1827</v>
      </c>
      <c r="C120" s="62" t="s">
        <v>224</v>
      </c>
      <c r="D120" s="62" t="s">
        <v>292</v>
      </c>
      <c r="E120" s="62" t="s">
        <v>107</v>
      </c>
      <c r="F120" s="62" t="s">
        <v>1439</v>
      </c>
      <c r="G120" s="62" t="s">
        <v>1440</v>
      </c>
      <c r="H120" s="62" t="s">
        <v>185</v>
      </c>
      <c r="I120" s="62" t="s">
        <v>1441</v>
      </c>
      <c r="J120" s="62" t="s">
        <v>1941</v>
      </c>
      <c r="K120" s="62" t="s">
        <v>1442</v>
      </c>
      <c r="L120" s="62" t="s">
        <v>1829</v>
      </c>
    </row>
    <row r="121" spans="2:12" x14ac:dyDescent="0.25">
      <c r="B121" s="62" t="s">
        <v>1830</v>
      </c>
      <c r="C121" s="62" t="s">
        <v>224</v>
      </c>
      <c r="D121" s="62" t="s">
        <v>293</v>
      </c>
      <c r="E121" s="62" t="s">
        <v>108</v>
      </c>
      <c r="F121" s="62" t="s">
        <v>1443</v>
      </c>
      <c r="G121" s="62" t="s">
        <v>1444</v>
      </c>
      <c r="H121" s="62" t="s">
        <v>185</v>
      </c>
      <c r="I121" s="62" t="s">
        <v>1445</v>
      </c>
      <c r="J121" s="62" t="s">
        <v>1942</v>
      </c>
      <c r="K121" s="62" t="s">
        <v>1446</v>
      </c>
      <c r="L121" s="62" t="s">
        <v>1832</v>
      </c>
    </row>
    <row r="122" spans="2:12" x14ac:dyDescent="0.25">
      <c r="B122" s="62" t="s">
        <v>1833</v>
      </c>
      <c r="C122" s="62" t="s">
        <v>224</v>
      </c>
      <c r="D122" s="62" t="s">
        <v>294</v>
      </c>
      <c r="E122" s="62" t="s">
        <v>109</v>
      </c>
      <c r="F122" s="62" t="s">
        <v>1447</v>
      </c>
      <c r="G122" s="62" t="s">
        <v>1448</v>
      </c>
      <c r="H122" s="62" t="s">
        <v>185</v>
      </c>
      <c r="I122" s="62" t="s">
        <v>1449</v>
      </c>
      <c r="J122" s="62" t="s">
        <v>1943</v>
      </c>
      <c r="K122" s="62" t="s">
        <v>1450</v>
      </c>
      <c r="L122" s="62" t="s">
        <v>1835</v>
      </c>
    </row>
    <row r="123" spans="2:12" x14ac:dyDescent="0.25">
      <c r="B123" s="62" t="s">
        <v>1836</v>
      </c>
      <c r="C123" s="62" t="s">
        <v>224</v>
      </c>
      <c r="D123" s="62" t="s">
        <v>295</v>
      </c>
      <c r="E123" s="62" t="s">
        <v>110</v>
      </c>
      <c r="F123" s="62" t="s">
        <v>1451</v>
      </c>
      <c r="G123" s="62" t="s">
        <v>1452</v>
      </c>
      <c r="H123" s="62" t="s">
        <v>185</v>
      </c>
      <c r="I123" s="62" t="s">
        <v>1453</v>
      </c>
      <c r="J123" s="62" t="s">
        <v>1944</v>
      </c>
      <c r="K123" s="62" t="s">
        <v>1454</v>
      </c>
      <c r="L123" s="62" t="s">
        <v>1838</v>
      </c>
    </row>
    <row r="124" spans="2:12" x14ac:dyDescent="0.25">
      <c r="B124" s="62" t="s">
        <v>1839</v>
      </c>
      <c r="E124" s="62" t="s">
        <v>111</v>
      </c>
      <c r="F124" s="62" t="s">
        <v>1075</v>
      </c>
      <c r="G124" s="62" t="s">
        <v>1076</v>
      </c>
      <c r="H124" s="62" t="s">
        <v>1077</v>
      </c>
      <c r="I124" s="62" t="s">
        <v>1078</v>
      </c>
      <c r="J124" s="62" t="s">
        <v>1079</v>
      </c>
      <c r="K124" s="62" t="s">
        <v>1080</v>
      </c>
      <c r="L124" s="62" t="s">
        <v>1840</v>
      </c>
    </row>
    <row r="125" spans="2:12" x14ac:dyDescent="0.25">
      <c r="B125" s="62" t="s">
        <v>1841</v>
      </c>
    </row>
    <row r="126" spans="2:12" x14ac:dyDescent="0.25">
      <c r="B126" s="62" t="s">
        <v>1842</v>
      </c>
      <c r="E126" s="62" t="s">
        <v>112</v>
      </c>
      <c r="F126" s="62" t="s">
        <v>1081</v>
      </c>
      <c r="G126" s="62" t="s">
        <v>1082</v>
      </c>
      <c r="H126" s="62" t="s">
        <v>1083</v>
      </c>
      <c r="I126" s="62" t="s">
        <v>1084</v>
      </c>
      <c r="J126" s="62" t="s">
        <v>1085</v>
      </c>
      <c r="K126" s="62" t="s">
        <v>1086</v>
      </c>
      <c r="L126" s="62" t="s">
        <v>1843</v>
      </c>
    </row>
    <row r="127" spans="2:12" x14ac:dyDescent="0.25">
      <c r="B127" s="62" t="s">
        <v>1844</v>
      </c>
    </row>
    <row r="128" spans="2:12" x14ac:dyDescent="0.25">
      <c r="B128" s="62" t="s">
        <v>1845</v>
      </c>
      <c r="E128" s="62" t="s">
        <v>2345</v>
      </c>
      <c r="F128" s="62" t="s">
        <v>1087</v>
      </c>
      <c r="G128" s="62" t="s">
        <v>1088</v>
      </c>
      <c r="H128" s="62" t="s">
        <v>1089</v>
      </c>
      <c r="I128" s="62" t="s">
        <v>1090</v>
      </c>
      <c r="J128" s="62" t="s">
        <v>1091</v>
      </c>
      <c r="K128" s="62" t="s">
        <v>1092</v>
      </c>
    </row>
    <row r="129" spans="2:2" x14ac:dyDescent="0.25">
      <c r="B129" s="62" t="s">
        <v>1847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CCC63-8FDB-45E2-BC89-AE8721ED7FE6}">
  <dimension ref="A1:L129"/>
  <sheetViews>
    <sheetView workbookViewId="0"/>
  </sheetViews>
  <sheetFormatPr defaultRowHeight="15" x14ac:dyDescent="0.25"/>
  <sheetData>
    <row r="1" spans="1:12" x14ac:dyDescent="0.25">
      <c r="A1" s="62" t="s">
        <v>2352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  <c r="K1" s="62" t="s">
        <v>183</v>
      </c>
      <c r="L1" s="62" t="s">
        <v>633</v>
      </c>
    </row>
    <row r="2" spans="1:12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  <c r="K2" s="62" t="s">
        <v>184</v>
      </c>
      <c r="L2" s="62" t="s">
        <v>184</v>
      </c>
    </row>
    <row r="4" spans="1:12" x14ac:dyDescent="0.25">
      <c r="A4" s="62" t="s">
        <v>2</v>
      </c>
      <c r="B4" s="62" t="s">
        <v>170</v>
      </c>
      <c r="E4" s="62" t="s">
        <v>3</v>
      </c>
    </row>
    <row r="5" spans="1:12" x14ac:dyDescent="0.25">
      <c r="A5" s="62" t="s">
        <v>166</v>
      </c>
      <c r="B5" s="62" t="s">
        <v>298</v>
      </c>
      <c r="E5" s="62" t="s">
        <v>646</v>
      </c>
    </row>
    <row r="6" spans="1:12" x14ac:dyDescent="0.25">
      <c r="A6" s="62" t="s">
        <v>167</v>
      </c>
      <c r="B6" s="62" t="s">
        <v>300</v>
      </c>
      <c r="E6" s="62" t="s">
        <v>186</v>
      </c>
    </row>
    <row r="7" spans="1:12" x14ac:dyDescent="0.25">
      <c r="A7" s="62" t="s">
        <v>168</v>
      </c>
      <c r="B7" s="62" t="s">
        <v>301</v>
      </c>
    </row>
    <row r="8" spans="1:12" x14ac:dyDescent="0.25">
      <c r="G8" s="62" t="s">
        <v>5</v>
      </c>
      <c r="H8" s="62" t="s">
        <v>187</v>
      </c>
      <c r="I8" s="62" t="s">
        <v>6</v>
      </c>
      <c r="J8" s="62" t="s">
        <v>5</v>
      </c>
      <c r="K8" s="62" t="s">
        <v>2346</v>
      </c>
      <c r="L8" s="62" t="s">
        <v>634</v>
      </c>
    </row>
    <row r="9" spans="1:12" x14ac:dyDescent="0.25">
      <c r="F9" s="62" t="s">
        <v>188</v>
      </c>
      <c r="G9" s="62" t="s">
        <v>189</v>
      </c>
      <c r="H9" s="62" t="s">
        <v>7</v>
      </c>
      <c r="I9" s="62" t="s">
        <v>188</v>
      </c>
      <c r="J9" s="62" t="s">
        <v>647</v>
      </c>
      <c r="K9" s="62" t="s">
        <v>647</v>
      </c>
      <c r="L9" s="62" t="s">
        <v>635</v>
      </c>
    </row>
    <row r="10" spans="1:12" x14ac:dyDescent="0.25">
      <c r="A10" s="62" t="s">
        <v>1</v>
      </c>
      <c r="B10" s="62" t="s">
        <v>8</v>
      </c>
      <c r="C10" s="62" t="s">
        <v>9</v>
      </c>
      <c r="D10" s="62" t="s">
        <v>10</v>
      </c>
    </row>
    <row r="11" spans="1:12" x14ac:dyDescent="0.25">
      <c r="B11" s="62" t="s">
        <v>1536</v>
      </c>
      <c r="C11" s="62" t="s">
        <v>190</v>
      </c>
      <c r="D11" s="62" t="s">
        <v>191</v>
      </c>
      <c r="E11" s="62" t="s">
        <v>11</v>
      </c>
      <c r="F11" s="62" t="s">
        <v>1098</v>
      </c>
      <c r="G11" s="62" t="s">
        <v>1099</v>
      </c>
      <c r="H11" s="62" t="s">
        <v>2254</v>
      </c>
      <c r="I11" s="62" t="s">
        <v>1100</v>
      </c>
      <c r="J11" s="62" t="s">
        <v>1855</v>
      </c>
      <c r="K11" s="62" t="s">
        <v>1101</v>
      </c>
      <c r="L11" s="62" t="s">
        <v>1538</v>
      </c>
    </row>
    <row r="12" spans="1:12" x14ac:dyDescent="0.25">
      <c r="B12" s="62" t="s">
        <v>1539</v>
      </c>
      <c r="C12" s="62" t="s">
        <v>190</v>
      </c>
      <c r="D12" s="62" t="s">
        <v>192</v>
      </c>
      <c r="E12" s="62" t="s">
        <v>12</v>
      </c>
      <c r="F12" s="62" t="s">
        <v>1102</v>
      </c>
      <c r="G12" s="62" t="s">
        <v>1103</v>
      </c>
      <c r="H12" s="62" t="s">
        <v>2255</v>
      </c>
      <c r="I12" s="62" t="s">
        <v>1104</v>
      </c>
      <c r="J12" s="62" t="s">
        <v>1856</v>
      </c>
      <c r="K12" s="62" t="s">
        <v>1105</v>
      </c>
      <c r="L12" s="62" t="s">
        <v>1541</v>
      </c>
    </row>
    <row r="13" spans="1:12" x14ac:dyDescent="0.25">
      <c r="B13" s="62" t="s">
        <v>1542</v>
      </c>
      <c r="E13" s="62" t="s">
        <v>13</v>
      </c>
      <c r="F13" s="62" t="s">
        <v>656</v>
      </c>
      <c r="G13" s="62" t="s">
        <v>657</v>
      </c>
      <c r="H13" s="62" t="s">
        <v>658</v>
      </c>
      <c r="I13" s="62" t="s">
        <v>659</v>
      </c>
      <c r="J13" s="62" t="s">
        <v>660</v>
      </c>
      <c r="K13" s="62" t="s">
        <v>661</v>
      </c>
      <c r="L13" s="62" t="s">
        <v>1543</v>
      </c>
    </row>
    <row r="14" spans="1:12" x14ac:dyDescent="0.25">
      <c r="B14" s="62" t="s">
        <v>1544</v>
      </c>
    </row>
    <row r="15" spans="1:12" x14ac:dyDescent="0.25">
      <c r="B15" s="62" t="s">
        <v>1545</v>
      </c>
      <c r="C15" s="62" t="s">
        <v>190</v>
      </c>
      <c r="D15" s="62" t="s">
        <v>193</v>
      </c>
      <c r="E15" s="62" t="s">
        <v>14</v>
      </c>
      <c r="F15" s="62" t="s">
        <v>1106</v>
      </c>
      <c r="G15" s="62" t="s">
        <v>1107</v>
      </c>
      <c r="H15" s="62" t="s">
        <v>2256</v>
      </c>
      <c r="I15" s="62" t="s">
        <v>1108</v>
      </c>
      <c r="J15" s="62" t="s">
        <v>1857</v>
      </c>
      <c r="K15" s="62" t="s">
        <v>1109</v>
      </c>
      <c r="L15" s="62" t="s">
        <v>1547</v>
      </c>
    </row>
    <row r="16" spans="1:12" x14ac:dyDescent="0.25">
      <c r="B16" s="62" t="s">
        <v>1548</v>
      </c>
      <c r="C16" s="62" t="s">
        <v>190</v>
      </c>
      <c r="D16" s="62" t="s">
        <v>194</v>
      </c>
      <c r="E16" s="62" t="s">
        <v>15</v>
      </c>
      <c r="F16" s="62" t="s">
        <v>1110</v>
      </c>
      <c r="G16" s="62" t="s">
        <v>1111</v>
      </c>
      <c r="H16" s="62" t="s">
        <v>2257</v>
      </c>
      <c r="I16" s="62" t="s">
        <v>1112</v>
      </c>
      <c r="J16" s="62" t="s">
        <v>1858</v>
      </c>
      <c r="K16" s="62" t="s">
        <v>1113</v>
      </c>
      <c r="L16" s="62" t="s">
        <v>1550</v>
      </c>
    </row>
    <row r="17" spans="2:12" x14ac:dyDescent="0.25">
      <c r="B17" s="62" t="s">
        <v>1551</v>
      </c>
      <c r="C17" s="62" t="s">
        <v>190</v>
      </c>
      <c r="D17" s="62" t="s">
        <v>195</v>
      </c>
      <c r="E17" s="62" t="s">
        <v>16</v>
      </c>
      <c r="F17" s="62" t="s">
        <v>1114</v>
      </c>
      <c r="G17" s="62" t="s">
        <v>1115</v>
      </c>
      <c r="H17" s="62" t="s">
        <v>2258</v>
      </c>
      <c r="I17" s="62" t="s">
        <v>1116</v>
      </c>
      <c r="J17" s="62" t="s">
        <v>1859</v>
      </c>
      <c r="K17" s="62" t="s">
        <v>1117</v>
      </c>
      <c r="L17" s="62" t="s">
        <v>1553</v>
      </c>
    </row>
    <row r="18" spans="2:12" x14ac:dyDescent="0.25">
      <c r="B18" s="62" t="s">
        <v>1554</v>
      </c>
      <c r="E18" s="62" t="s">
        <v>17</v>
      </c>
      <c r="F18" s="62" t="s">
        <v>674</v>
      </c>
      <c r="G18" s="62" t="s">
        <v>1118</v>
      </c>
      <c r="H18" s="62" t="s">
        <v>1555</v>
      </c>
      <c r="I18" s="62" t="s">
        <v>676</v>
      </c>
      <c r="J18" s="62" t="s">
        <v>677</v>
      </c>
      <c r="K18" s="62" t="s">
        <v>678</v>
      </c>
      <c r="L18" s="62" t="s">
        <v>1556</v>
      </c>
    </row>
    <row r="19" spans="2:12" x14ac:dyDescent="0.25">
      <c r="B19" s="62" t="s">
        <v>1557</v>
      </c>
    </row>
    <row r="20" spans="2:12" x14ac:dyDescent="0.25">
      <c r="B20" s="62" t="s">
        <v>1558</v>
      </c>
      <c r="C20" s="62" t="s">
        <v>190</v>
      </c>
      <c r="D20" s="62" t="s">
        <v>199</v>
      </c>
      <c r="E20" s="62" t="s">
        <v>18</v>
      </c>
      <c r="F20" s="62" t="s">
        <v>1119</v>
      </c>
      <c r="G20" s="62" t="s">
        <v>1120</v>
      </c>
      <c r="H20" s="62" t="s">
        <v>2259</v>
      </c>
      <c r="I20" s="62" t="s">
        <v>1121</v>
      </c>
      <c r="J20" s="62" t="s">
        <v>1860</v>
      </c>
      <c r="K20" s="62" t="s">
        <v>1122</v>
      </c>
      <c r="L20" s="62" t="s">
        <v>1560</v>
      </c>
    </row>
    <row r="21" spans="2:12" x14ac:dyDescent="0.25">
      <c r="B21" s="62" t="s">
        <v>1561</v>
      </c>
      <c r="C21" s="62" t="s">
        <v>190</v>
      </c>
      <c r="D21" s="62" t="s">
        <v>200</v>
      </c>
      <c r="E21" s="62" t="s">
        <v>19</v>
      </c>
      <c r="F21" s="62" t="s">
        <v>1123</v>
      </c>
      <c r="G21" s="62" t="s">
        <v>1124</v>
      </c>
      <c r="H21" s="62" t="s">
        <v>2260</v>
      </c>
      <c r="I21" s="62" t="s">
        <v>1125</v>
      </c>
      <c r="J21" s="62" t="s">
        <v>1861</v>
      </c>
      <c r="K21" s="62" t="s">
        <v>1126</v>
      </c>
      <c r="L21" s="62" t="s">
        <v>1563</v>
      </c>
    </row>
    <row r="22" spans="2:12" x14ac:dyDescent="0.25">
      <c r="B22" s="62" t="s">
        <v>1564</v>
      </c>
      <c r="C22" s="62" t="s">
        <v>190</v>
      </c>
      <c r="D22" s="62" t="s">
        <v>201</v>
      </c>
      <c r="E22" s="62" t="s">
        <v>20</v>
      </c>
      <c r="F22" s="62" t="s">
        <v>1127</v>
      </c>
      <c r="G22" s="62" t="s">
        <v>1128</v>
      </c>
      <c r="H22" s="62" t="s">
        <v>2261</v>
      </c>
      <c r="I22" s="62" t="s">
        <v>1129</v>
      </c>
      <c r="J22" s="62" t="s">
        <v>1862</v>
      </c>
      <c r="K22" s="62" t="s">
        <v>1130</v>
      </c>
      <c r="L22" s="62" t="s">
        <v>1566</v>
      </c>
    </row>
    <row r="23" spans="2:12" x14ac:dyDescent="0.25">
      <c r="B23" s="62" t="s">
        <v>1567</v>
      </c>
      <c r="C23" s="62" t="s">
        <v>190</v>
      </c>
      <c r="D23" s="62" t="s">
        <v>202</v>
      </c>
      <c r="E23" s="62" t="s">
        <v>21</v>
      </c>
      <c r="F23" s="62" t="s">
        <v>1131</v>
      </c>
      <c r="G23" s="62" t="s">
        <v>1132</v>
      </c>
      <c r="H23" s="62" t="s">
        <v>2262</v>
      </c>
      <c r="I23" s="62" t="s">
        <v>1133</v>
      </c>
      <c r="J23" s="62" t="s">
        <v>1863</v>
      </c>
      <c r="K23" s="62" t="s">
        <v>1134</v>
      </c>
      <c r="L23" s="62" t="s">
        <v>1569</v>
      </c>
    </row>
    <row r="24" spans="2:12" x14ac:dyDescent="0.25">
      <c r="B24" s="62" t="s">
        <v>1570</v>
      </c>
      <c r="E24" s="62" t="s">
        <v>22</v>
      </c>
      <c r="F24" s="62" t="s">
        <v>695</v>
      </c>
      <c r="G24" s="62" t="s">
        <v>696</v>
      </c>
      <c r="H24" s="62" t="s">
        <v>697</v>
      </c>
      <c r="I24" s="62" t="s">
        <v>698</v>
      </c>
      <c r="J24" s="62" t="s">
        <v>699</v>
      </c>
      <c r="K24" s="62" t="s">
        <v>700</v>
      </c>
      <c r="L24" s="62" t="s">
        <v>1571</v>
      </c>
    </row>
    <row r="25" spans="2:12" x14ac:dyDescent="0.25">
      <c r="B25" s="62" t="s">
        <v>1572</v>
      </c>
    </row>
    <row r="26" spans="2:12" x14ac:dyDescent="0.25">
      <c r="B26" s="62" t="s">
        <v>1573</v>
      </c>
      <c r="C26" s="62" t="s">
        <v>190</v>
      </c>
      <c r="D26" s="62" t="s">
        <v>207</v>
      </c>
      <c r="E26" s="62" t="s">
        <v>23</v>
      </c>
      <c r="F26" s="62" t="s">
        <v>1135</v>
      </c>
      <c r="G26" s="62" t="s">
        <v>1136</v>
      </c>
      <c r="H26" s="62" t="s">
        <v>2263</v>
      </c>
      <c r="I26" s="62" t="s">
        <v>1137</v>
      </c>
      <c r="J26" s="62" t="s">
        <v>1864</v>
      </c>
      <c r="K26" s="62" t="s">
        <v>1138</v>
      </c>
      <c r="L26" s="62" t="s">
        <v>1575</v>
      </c>
    </row>
    <row r="27" spans="2:12" x14ac:dyDescent="0.25">
      <c r="B27" s="62" t="s">
        <v>1576</v>
      </c>
      <c r="C27" s="62" t="s">
        <v>190</v>
      </c>
      <c r="D27" s="62" t="s">
        <v>208</v>
      </c>
      <c r="E27" s="62" t="s">
        <v>24</v>
      </c>
      <c r="F27" s="62" t="s">
        <v>1139</v>
      </c>
      <c r="G27" s="62" t="s">
        <v>1140</v>
      </c>
      <c r="H27" s="62" t="s">
        <v>2264</v>
      </c>
      <c r="I27" s="62" t="s">
        <v>1141</v>
      </c>
      <c r="J27" s="62" t="s">
        <v>1865</v>
      </c>
      <c r="K27" s="62" t="s">
        <v>1142</v>
      </c>
      <c r="L27" s="62" t="s">
        <v>1578</v>
      </c>
    </row>
    <row r="28" spans="2:12" x14ac:dyDescent="0.25">
      <c r="B28" s="62" t="s">
        <v>1579</v>
      </c>
      <c r="C28" s="62" t="s">
        <v>190</v>
      </c>
      <c r="D28" s="62" t="s">
        <v>209</v>
      </c>
      <c r="E28" s="62" t="s">
        <v>25</v>
      </c>
      <c r="F28" s="62" t="s">
        <v>1143</v>
      </c>
      <c r="G28" s="62" t="s">
        <v>1144</v>
      </c>
      <c r="H28" s="62" t="s">
        <v>2265</v>
      </c>
      <c r="I28" s="62" t="s">
        <v>1145</v>
      </c>
      <c r="J28" s="62" t="s">
        <v>1866</v>
      </c>
      <c r="K28" s="62" t="s">
        <v>1146</v>
      </c>
      <c r="L28" s="62" t="s">
        <v>1581</v>
      </c>
    </row>
    <row r="29" spans="2:12" x14ac:dyDescent="0.25">
      <c r="B29" s="62" t="s">
        <v>1582</v>
      </c>
      <c r="C29" s="62" t="s">
        <v>190</v>
      </c>
      <c r="D29" s="62" t="s">
        <v>210</v>
      </c>
      <c r="E29" s="62" t="s">
        <v>26</v>
      </c>
      <c r="F29" s="62" t="s">
        <v>1147</v>
      </c>
      <c r="G29" s="62" t="s">
        <v>1148</v>
      </c>
      <c r="H29" s="62" t="s">
        <v>2266</v>
      </c>
      <c r="I29" s="62" t="s">
        <v>1149</v>
      </c>
      <c r="J29" s="62" t="s">
        <v>1867</v>
      </c>
      <c r="K29" s="62" t="s">
        <v>1150</v>
      </c>
      <c r="L29" s="62" t="s">
        <v>1584</v>
      </c>
    </row>
    <row r="30" spans="2:12" x14ac:dyDescent="0.25">
      <c r="B30" s="62" t="s">
        <v>1585</v>
      </c>
      <c r="C30" s="62" t="s">
        <v>190</v>
      </c>
      <c r="D30" s="62" t="s">
        <v>211</v>
      </c>
      <c r="E30" s="62" t="s">
        <v>27</v>
      </c>
      <c r="F30" s="62" t="s">
        <v>1151</v>
      </c>
      <c r="G30" s="62" t="s">
        <v>1152</v>
      </c>
      <c r="H30" s="62" t="s">
        <v>2267</v>
      </c>
      <c r="I30" s="62" t="s">
        <v>1153</v>
      </c>
      <c r="J30" s="62" t="s">
        <v>1868</v>
      </c>
      <c r="K30" s="62" t="s">
        <v>1154</v>
      </c>
      <c r="L30" s="62" t="s">
        <v>1587</v>
      </c>
    </row>
    <row r="31" spans="2:12" x14ac:dyDescent="0.25">
      <c r="B31" s="62" t="s">
        <v>1588</v>
      </c>
      <c r="E31" s="62" t="s">
        <v>28</v>
      </c>
      <c r="F31" s="62" t="s">
        <v>721</v>
      </c>
      <c r="G31" s="62" t="s">
        <v>722</v>
      </c>
      <c r="H31" s="62" t="s">
        <v>723</v>
      </c>
      <c r="I31" s="62" t="s">
        <v>724</v>
      </c>
      <c r="J31" s="62" t="s">
        <v>725</v>
      </c>
      <c r="K31" s="62" t="s">
        <v>726</v>
      </c>
      <c r="L31" s="62" t="s">
        <v>1589</v>
      </c>
    </row>
    <row r="32" spans="2:12" x14ac:dyDescent="0.25">
      <c r="B32" s="62" t="s">
        <v>1590</v>
      </c>
    </row>
    <row r="33" spans="2:12" x14ac:dyDescent="0.25">
      <c r="B33" s="62" t="s">
        <v>1591</v>
      </c>
      <c r="C33" s="62" t="s">
        <v>190</v>
      </c>
      <c r="D33" s="62" t="s">
        <v>216</v>
      </c>
      <c r="E33" s="62" t="s">
        <v>29</v>
      </c>
      <c r="F33" s="62" t="s">
        <v>1155</v>
      </c>
      <c r="G33" s="62" t="s">
        <v>1156</v>
      </c>
      <c r="H33" s="62" t="s">
        <v>2268</v>
      </c>
      <c r="I33" s="62" t="s">
        <v>1157</v>
      </c>
      <c r="J33" s="62" t="s">
        <v>1869</v>
      </c>
      <c r="K33" s="62" t="s">
        <v>1158</v>
      </c>
      <c r="L33" s="62" t="s">
        <v>1593</v>
      </c>
    </row>
    <row r="34" spans="2:12" x14ac:dyDescent="0.25">
      <c r="B34" s="62" t="s">
        <v>1594</v>
      </c>
      <c r="C34" s="62" t="s">
        <v>190</v>
      </c>
      <c r="D34" s="62" t="s">
        <v>217</v>
      </c>
      <c r="E34" s="62" t="s">
        <v>30</v>
      </c>
      <c r="F34" s="62" t="s">
        <v>1159</v>
      </c>
      <c r="G34" s="62" t="s">
        <v>1160</v>
      </c>
      <c r="H34" s="62" t="s">
        <v>2269</v>
      </c>
      <c r="I34" s="62" t="s">
        <v>1161</v>
      </c>
      <c r="J34" s="62" t="s">
        <v>1870</v>
      </c>
      <c r="K34" s="62" t="s">
        <v>1162</v>
      </c>
      <c r="L34" s="62" t="s">
        <v>1596</v>
      </c>
    </row>
    <row r="35" spans="2:12" x14ac:dyDescent="0.25">
      <c r="B35" s="62" t="s">
        <v>1597</v>
      </c>
      <c r="C35" s="62" t="s">
        <v>190</v>
      </c>
      <c r="D35" s="62" t="s">
        <v>218</v>
      </c>
      <c r="E35" s="62" t="s">
        <v>31</v>
      </c>
      <c r="F35" s="62" t="s">
        <v>1163</v>
      </c>
      <c r="G35" s="62" t="s">
        <v>1164</v>
      </c>
      <c r="H35" s="62" t="s">
        <v>2270</v>
      </c>
      <c r="I35" s="62" t="s">
        <v>1165</v>
      </c>
      <c r="J35" s="62" t="s">
        <v>1871</v>
      </c>
      <c r="K35" s="62" t="s">
        <v>1166</v>
      </c>
      <c r="L35" s="62" t="s">
        <v>1599</v>
      </c>
    </row>
    <row r="36" spans="2:12" x14ac:dyDescent="0.25">
      <c r="B36" s="62" t="s">
        <v>1600</v>
      </c>
      <c r="E36" s="62" t="s">
        <v>32</v>
      </c>
      <c r="F36" s="62" t="s">
        <v>739</v>
      </c>
      <c r="G36" s="62" t="s">
        <v>740</v>
      </c>
      <c r="H36" s="62" t="s">
        <v>741</v>
      </c>
      <c r="I36" s="62" t="s">
        <v>742</v>
      </c>
      <c r="J36" s="62" t="s">
        <v>743</v>
      </c>
      <c r="K36" s="62" t="s">
        <v>744</v>
      </c>
      <c r="L36" s="62" t="s">
        <v>1601</v>
      </c>
    </row>
    <row r="37" spans="2:12" x14ac:dyDescent="0.25">
      <c r="B37" s="62" t="s">
        <v>1872</v>
      </c>
    </row>
    <row r="38" spans="2:12" x14ac:dyDescent="0.25">
      <c r="B38" s="62" t="s">
        <v>1602</v>
      </c>
      <c r="C38" s="62" t="s">
        <v>190</v>
      </c>
      <c r="D38" s="62" t="s">
        <v>223</v>
      </c>
      <c r="E38" s="62" t="s">
        <v>33</v>
      </c>
      <c r="F38" s="62" t="s">
        <v>1167</v>
      </c>
      <c r="G38" s="62" t="s">
        <v>1168</v>
      </c>
      <c r="H38" s="62" t="s">
        <v>2271</v>
      </c>
      <c r="I38" s="62" t="s">
        <v>1169</v>
      </c>
      <c r="J38" s="62" t="s">
        <v>1873</v>
      </c>
      <c r="K38" s="62" t="s">
        <v>1170</v>
      </c>
      <c r="L38" s="62" t="s">
        <v>1604</v>
      </c>
    </row>
    <row r="39" spans="2:12" x14ac:dyDescent="0.25">
      <c r="B39" s="62" t="s">
        <v>1605</v>
      </c>
      <c r="E39" s="62" t="s">
        <v>34</v>
      </c>
      <c r="F39" s="62" t="s">
        <v>749</v>
      </c>
      <c r="G39" s="62" t="s">
        <v>750</v>
      </c>
      <c r="H39" s="62" t="s">
        <v>751</v>
      </c>
      <c r="I39" s="62" t="s">
        <v>752</v>
      </c>
      <c r="J39" s="62" t="s">
        <v>753</v>
      </c>
      <c r="K39" s="62" t="s">
        <v>754</v>
      </c>
      <c r="L39" s="62" t="s">
        <v>1606</v>
      </c>
    </row>
    <row r="40" spans="2:12" x14ac:dyDescent="0.25">
      <c r="B40" s="62" t="s">
        <v>1607</v>
      </c>
    </row>
    <row r="41" spans="2:12" x14ac:dyDescent="0.25">
      <c r="B41" s="62" t="s">
        <v>1608</v>
      </c>
      <c r="E41" s="62" t="s">
        <v>35</v>
      </c>
      <c r="F41" s="62" t="s">
        <v>755</v>
      </c>
      <c r="G41" s="62" t="s">
        <v>756</v>
      </c>
      <c r="H41" s="62" t="s">
        <v>757</v>
      </c>
      <c r="I41" s="62" t="s">
        <v>758</v>
      </c>
      <c r="J41" s="62" t="s">
        <v>759</v>
      </c>
      <c r="K41" s="62" t="s">
        <v>760</v>
      </c>
      <c r="L41" s="62" t="s">
        <v>1609</v>
      </c>
    </row>
    <row r="42" spans="2:12" x14ac:dyDescent="0.25">
      <c r="B42" s="62" t="s">
        <v>1610</v>
      </c>
    </row>
    <row r="43" spans="2:12" x14ac:dyDescent="0.25">
      <c r="B43" s="62" t="s">
        <v>1611</v>
      </c>
      <c r="C43" s="62" t="s">
        <v>224</v>
      </c>
      <c r="D43" s="62" t="s">
        <v>225</v>
      </c>
      <c r="E43" s="62" t="s">
        <v>36</v>
      </c>
      <c r="F43" s="62" t="s">
        <v>1171</v>
      </c>
      <c r="G43" s="62" t="s">
        <v>1172</v>
      </c>
      <c r="H43" s="62" t="s">
        <v>2272</v>
      </c>
      <c r="I43" s="62" t="s">
        <v>1173</v>
      </c>
      <c r="J43" s="62" t="s">
        <v>1874</v>
      </c>
      <c r="K43" s="62" t="s">
        <v>1174</v>
      </c>
      <c r="L43" s="62" t="s">
        <v>1613</v>
      </c>
    </row>
    <row r="44" spans="2:12" x14ac:dyDescent="0.25">
      <c r="B44" s="62" t="s">
        <v>1614</v>
      </c>
      <c r="C44" s="62" t="s">
        <v>224</v>
      </c>
      <c r="D44" s="62" t="s">
        <v>226</v>
      </c>
      <c r="E44" s="62" t="s">
        <v>37</v>
      </c>
      <c r="F44" s="62" t="s">
        <v>1175</v>
      </c>
      <c r="G44" s="62" t="s">
        <v>1176</v>
      </c>
      <c r="H44" s="62" t="s">
        <v>2273</v>
      </c>
      <c r="I44" s="62" t="s">
        <v>1177</v>
      </c>
      <c r="J44" s="62" t="s">
        <v>1875</v>
      </c>
      <c r="K44" s="62" t="s">
        <v>1178</v>
      </c>
      <c r="L44" s="62" t="s">
        <v>1616</v>
      </c>
    </row>
    <row r="45" spans="2:12" x14ac:dyDescent="0.25">
      <c r="B45" s="62" t="s">
        <v>1617</v>
      </c>
      <c r="C45" s="62" t="s">
        <v>224</v>
      </c>
      <c r="D45" s="62" t="s">
        <v>227</v>
      </c>
      <c r="E45" s="62" t="s">
        <v>38</v>
      </c>
      <c r="F45" s="62" t="s">
        <v>1179</v>
      </c>
      <c r="G45" s="62" t="s">
        <v>1180</v>
      </c>
      <c r="H45" s="62" t="s">
        <v>2274</v>
      </c>
      <c r="I45" s="62" t="s">
        <v>1181</v>
      </c>
      <c r="J45" s="62" t="s">
        <v>1876</v>
      </c>
      <c r="K45" s="62" t="s">
        <v>1182</v>
      </c>
      <c r="L45" s="62" t="s">
        <v>1619</v>
      </c>
    </row>
    <row r="46" spans="2:12" x14ac:dyDescent="0.25">
      <c r="B46" s="62" t="s">
        <v>1620</v>
      </c>
      <c r="C46" s="62" t="s">
        <v>224</v>
      </c>
      <c r="D46" s="62" t="s">
        <v>228</v>
      </c>
      <c r="E46" s="62" t="s">
        <v>39</v>
      </c>
      <c r="F46" s="62" t="s">
        <v>1183</v>
      </c>
      <c r="G46" s="62" t="s">
        <v>1184</v>
      </c>
      <c r="H46" s="62" t="s">
        <v>2275</v>
      </c>
      <c r="I46" s="62" t="s">
        <v>1185</v>
      </c>
      <c r="J46" s="62" t="s">
        <v>1877</v>
      </c>
      <c r="K46" s="62" t="s">
        <v>1186</v>
      </c>
      <c r="L46" s="62" t="s">
        <v>1622</v>
      </c>
    </row>
    <row r="47" spans="2:12" x14ac:dyDescent="0.25">
      <c r="B47" s="62" t="s">
        <v>1623</v>
      </c>
      <c r="C47" s="62" t="s">
        <v>224</v>
      </c>
      <c r="D47" s="62" t="s">
        <v>229</v>
      </c>
      <c r="E47" s="62" t="s">
        <v>40</v>
      </c>
      <c r="F47" s="62" t="s">
        <v>1187</v>
      </c>
      <c r="G47" s="62" t="s">
        <v>1188</v>
      </c>
      <c r="H47" s="62" t="s">
        <v>2276</v>
      </c>
      <c r="I47" s="62" t="s">
        <v>1189</v>
      </c>
      <c r="J47" s="62" t="s">
        <v>1878</v>
      </c>
      <c r="K47" s="62" t="s">
        <v>1190</v>
      </c>
      <c r="L47" s="62" t="s">
        <v>1625</v>
      </c>
    </row>
    <row r="48" spans="2:12" x14ac:dyDescent="0.25">
      <c r="B48" s="62" t="s">
        <v>1626</v>
      </c>
      <c r="E48" s="62" t="s">
        <v>41</v>
      </c>
      <c r="F48" s="62" t="s">
        <v>781</v>
      </c>
      <c r="G48" s="62" t="s">
        <v>782</v>
      </c>
      <c r="H48" s="62" t="s">
        <v>783</v>
      </c>
      <c r="I48" s="62" t="s">
        <v>784</v>
      </c>
      <c r="J48" s="62" t="s">
        <v>785</v>
      </c>
      <c r="K48" s="62" t="s">
        <v>786</v>
      </c>
      <c r="L48" s="62" t="s">
        <v>1627</v>
      </c>
    </row>
    <row r="49" spans="2:12" x14ac:dyDescent="0.25">
      <c r="B49" s="62" t="s">
        <v>1628</v>
      </c>
    </row>
    <row r="50" spans="2:12" x14ac:dyDescent="0.25">
      <c r="B50" s="62" t="s">
        <v>1629</v>
      </c>
      <c r="C50" s="62" t="s">
        <v>224</v>
      </c>
      <c r="D50" s="62" t="s">
        <v>230</v>
      </c>
      <c r="E50" s="62" t="s">
        <v>42</v>
      </c>
      <c r="F50" s="62" t="s">
        <v>1191</v>
      </c>
      <c r="G50" s="62" t="s">
        <v>1192</v>
      </c>
      <c r="H50" s="62" t="s">
        <v>2277</v>
      </c>
      <c r="I50" s="62" t="s">
        <v>1193</v>
      </c>
      <c r="J50" s="62" t="s">
        <v>1879</v>
      </c>
      <c r="K50" s="62" t="s">
        <v>1194</v>
      </c>
      <c r="L50" s="62" t="s">
        <v>1631</v>
      </c>
    </row>
    <row r="51" spans="2:12" x14ac:dyDescent="0.25">
      <c r="B51" s="62" t="s">
        <v>1632</v>
      </c>
      <c r="C51" s="62" t="s">
        <v>224</v>
      </c>
      <c r="D51" s="62" t="s">
        <v>231</v>
      </c>
      <c r="E51" s="62" t="s">
        <v>43</v>
      </c>
      <c r="F51" s="62" t="s">
        <v>1195</v>
      </c>
      <c r="G51" s="62" t="s">
        <v>1196</v>
      </c>
      <c r="H51" s="62" t="s">
        <v>2278</v>
      </c>
      <c r="I51" s="62" t="s">
        <v>1197</v>
      </c>
      <c r="J51" s="62" t="s">
        <v>1880</v>
      </c>
      <c r="K51" s="62" t="s">
        <v>1198</v>
      </c>
      <c r="L51" s="62" t="s">
        <v>1634</v>
      </c>
    </row>
    <row r="52" spans="2:12" x14ac:dyDescent="0.25">
      <c r="B52" s="62" t="s">
        <v>1635</v>
      </c>
      <c r="C52" s="62" t="s">
        <v>224</v>
      </c>
      <c r="D52" s="62" t="s">
        <v>232</v>
      </c>
      <c r="E52" s="62" t="s">
        <v>44</v>
      </c>
      <c r="F52" s="62" t="s">
        <v>1199</v>
      </c>
      <c r="G52" s="62" t="s">
        <v>1200</v>
      </c>
      <c r="H52" s="62" t="s">
        <v>2279</v>
      </c>
      <c r="I52" s="62" t="s">
        <v>1201</v>
      </c>
      <c r="J52" s="62" t="s">
        <v>1881</v>
      </c>
      <c r="K52" s="62" t="s">
        <v>1202</v>
      </c>
      <c r="L52" s="62" t="s">
        <v>1637</v>
      </c>
    </row>
    <row r="53" spans="2:12" x14ac:dyDescent="0.25">
      <c r="B53" s="62" t="s">
        <v>1638</v>
      </c>
      <c r="C53" s="62" t="s">
        <v>224</v>
      </c>
      <c r="D53" s="62" t="s">
        <v>233</v>
      </c>
      <c r="E53" s="62" t="s">
        <v>45</v>
      </c>
      <c r="F53" s="62" t="s">
        <v>1203</v>
      </c>
      <c r="G53" s="62" t="s">
        <v>1204</v>
      </c>
      <c r="H53" s="62" t="s">
        <v>2280</v>
      </c>
      <c r="I53" s="62" t="s">
        <v>1205</v>
      </c>
      <c r="J53" s="62" t="s">
        <v>1882</v>
      </c>
      <c r="K53" s="62" t="s">
        <v>1206</v>
      </c>
      <c r="L53" s="62" t="s">
        <v>1640</v>
      </c>
    </row>
    <row r="54" spans="2:12" x14ac:dyDescent="0.25">
      <c r="B54" s="62" t="s">
        <v>1641</v>
      </c>
      <c r="C54" s="62" t="s">
        <v>224</v>
      </c>
      <c r="D54" s="62" t="s">
        <v>234</v>
      </c>
      <c r="E54" s="62" t="s">
        <v>46</v>
      </c>
      <c r="F54" s="62" t="s">
        <v>1207</v>
      </c>
      <c r="G54" s="62" t="s">
        <v>1208</v>
      </c>
      <c r="H54" s="62" t="s">
        <v>2281</v>
      </c>
      <c r="I54" s="62" t="s">
        <v>1209</v>
      </c>
      <c r="J54" s="62" t="s">
        <v>1883</v>
      </c>
      <c r="K54" s="62" t="s">
        <v>1210</v>
      </c>
      <c r="L54" s="62" t="s">
        <v>1643</v>
      </c>
    </row>
    <row r="55" spans="2:12" x14ac:dyDescent="0.25">
      <c r="B55" s="62" t="s">
        <v>1644</v>
      </c>
      <c r="C55" s="62" t="s">
        <v>224</v>
      </c>
      <c r="D55" s="62" t="s">
        <v>235</v>
      </c>
      <c r="E55" s="62" t="s">
        <v>47</v>
      </c>
      <c r="F55" s="62" t="s">
        <v>1211</v>
      </c>
      <c r="G55" s="62" t="s">
        <v>1212</v>
      </c>
      <c r="H55" s="62" t="s">
        <v>2282</v>
      </c>
      <c r="I55" s="62" t="s">
        <v>1213</v>
      </c>
      <c r="J55" s="62" t="s">
        <v>1884</v>
      </c>
      <c r="K55" s="62" t="s">
        <v>1214</v>
      </c>
      <c r="L55" s="62" t="s">
        <v>1646</v>
      </c>
    </row>
    <row r="56" spans="2:12" x14ac:dyDescent="0.25">
      <c r="B56" s="62" t="s">
        <v>1647</v>
      </c>
      <c r="E56" s="62" t="s">
        <v>48</v>
      </c>
      <c r="F56" s="62" t="s">
        <v>811</v>
      </c>
      <c r="G56" s="62" t="s">
        <v>812</v>
      </c>
      <c r="H56" s="62" t="s">
        <v>2283</v>
      </c>
      <c r="I56" s="62" t="s">
        <v>814</v>
      </c>
      <c r="J56" s="62" t="s">
        <v>815</v>
      </c>
      <c r="K56" s="62" t="s">
        <v>816</v>
      </c>
      <c r="L56" s="62" t="s">
        <v>1648</v>
      </c>
    </row>
    <row r="57" spans="2:12" x14ac:dyDescent="0.25">
      <c r="B57" s="62" t="s">
        <v>1649</v>
      </c>
      <c r="H57" s="62" t="s">
        <v>2284</v>
      </c>
    </row>
    <row r="58" spans="2:12" x14ac:dyDescent="0.25">
      <c r="B58" s="62" t="s">
        <v>1650</v>
      </c>
      <c r="C58" s="62" t="s">
        <v>224</v>
      </c>
      <c r="D58" s="62" t="s">
        <v>236</v>
      </c>
      <c r="E58" s="62" t="s">
        <v>49</v>
      </c>
      <c r="F58" s="62" t="s">
        <v>1215</v>
      </c>
      <c r="G58" s="62" t="s">
        <v>1216</v>
      </c>
      <c r="H58" s="62" t="s">
        <v>2285</v>
      </c>
      <c r="I58" s="62" t="s">
        <v>1217</v>
      </c>
      <c r="J58" s="62" t="s">
        <v>1885</v>
      </c>
      <c r="K58" s="62" t="s">
        <v>1218</v>
      </c>
      <c r="L58" s="62" t="s">
        <v>1652</v>
      </c>
    </row>
    <row r="59" spans="2:12" x14ac:dyDescent="0.25">
      <c r="B59" s="62" t="s">
        <v>1653</v>
      </c>
      <c r="C59" s="62" t="s">
        <v>224</v>
      </c>
      <c r="D59" s="62" t="s">
        <v>237</v>
      </c>
      <c r="E59" s="62" t="s">
        <v>50</v>
      </c>
      <c r="F59" s="62" t="s">
        <v>1219</v>
      </c>
      <c r="G59" s="62" t="s">
        <v>1220</v>
      </c>
      <c r="H59" s="62" t="s">
        <v>2286</v>
      </c>
      <c r="I59" s="62" t="s">
        <v>1221</v>
      </c>
      <c r="J59" s="62" t="s">
        <v>1886</v>
      </c>
      <c r="K59" s="62" t="s">
        <v>1222</v>
      </c>
      <c r="L59" s="62" t="s">
        <v>1655</v>
      </c>
    </row>
    <row r="60" spans="2:12" x14ac:dyDescent="0.25">
      <c r="B60" s="62" t="s">
        <v>1656</v>
      </c>
      <c r="C60" s="62" t="s">
        <v>224</v>
      </c>
      <c r="D60" s="62" t="s">
        <v>238</v>
      </c>
      <c r="E60" s="62" t="s">
        <v>51</v>
      </c>
      <c r="F60" s="62" t="s">
        <v>1223</v>
      </c>
      <c r="G60" s="62" t="s">
        <v>1224</v>
      </c>
      <c r="H60" s="62" t="s">
        <v>2287</v>
      </c>
      <c r="I60" s="62" t="s">
        <v>1225</v>
      </c>
      <c r="J60" s="62" t="s">
        <v>1887</v>
      </c>
      <c r="K60" s="62" t="s">
        <v>1226</v>
      </c>
      <c r="L60" s="62" t="s">
        <v>1658</v>
      </c>
    </row>
    <row r="61" spans="2:12" x14ac:dyDescent="0.25">
      <c r="B61" s="62" t="s">
        <v>1659</v>
      </c>
      <c r="C61" s="62" t="s">
        <v>224</v>
      </c>
      <c r="D61" s="62" t="s">
        <v>239</v>
      </c>
      <c r="E61" s="62" t="s">
        <v>52</v>
      </c>
      <c r="F61" s="62" t="s">
        <v>1227</v>
      </c>
      <c r="G61" s="62" t="s">
        <v>1228</v>
      </c>
      <c r="H61" s="62" t="s">
        <v>2288</v>
      </c>
      <c r="I61" s="62" t="s">
        <v>1229</v>
      </c>
      <c r="J61" s="62" t="s">
        <v>1888</v>
      </c>
      <c r="K61" s="62" t="s">
        <v>1230</v>
      </c>
      <c r="L61" s="62" t="s">
        <v>1661</v>
      </c>
    </row>
    <row r="62" spans="2:12" x14ac:dyDescent="0.25">
      <c r="B62" s="62" t="s">
        <v>1662</v>
      </c>
      <c r="C62" s="62" t="s">
        <v>224</v>
      </c>
      <c r="D62" s="62" t="s">
        <v>240</v>
      </c>
      <c r="E62" s="62" t="s">
        <v>53</v>
      </c>
      <c r="F62" s="62" t="s">
        <v>1231</v>
      </c>
      <c r="G62" s="62" t="s">
        <v>1232</v>
      </c>
      <c r="H62" s="62" t="s">
        <v>2289</v>
      </c>
      <c r="I62" s="62" t="s">
        <v>1233</v>
      </c>
      <c r="J62" s="62" t="s">
        <v>1889</v>
      </c>
      <c r="K62" s="62" t="s">
        <v>1234</v>
      </c>
      <c r="L62" s="62" t="s">
        <v>1664</v>
      </c>
    </row>
    <row r="63" spans="2:12" x14ac:dyDescent="0.25">
      <c r="B63" s="62" t="s">
        <v>1665</v>
      </c>
      <c r="C63" s="62" t="s">
        <v>224</v>
      </c>
      <c r="D63" s="62" t="s">
        <v>241</v>
      </c>
      <c r="E63" s="62" t="s">
        <v>54</v>
      </c>
      <c r="F63" s="62" t="s">
        <v>1235</v>
      </c>
      <c r="G63" s="62" t="s">
        <v>1236</v>
      </c>
      <c r="H63" s="62" t="s">
        <v>2290</v>
      </c>
      <c r="I63" s="62" t="s">
        <v>1237</v>
      </c>
      <c r="J63" s="62" t="s">
        <v>1890</v>
      </c>
      <c r="K63" s="62" t="s">
        <v>1238</v>
      </c>
      <c r="L63" s="62" t="s">
        <v>1667</v>
      </c>
    </row>
    <row r="64" spans="2:12" x14ac:dyDescent="0.25">
      <c r="B64" s="62" t="s">
        <v>1668</v>
      </c>
      <c r="C64" s="62" t="s">
        <v>224</v>
      </c>
      <c r="D64" s="62" t="s">
        <v>242</v>
      </c>
      <c r="E64" s="62" t="s">
        <v>55</v>
      </c>
      <c r="F64" s="62" t="s">
        <v>1239</v>
      </c>
      <c r="G64" s="62" t="s">
        <v>1240</v>
      </c>
      <c r="H64" s="62" t="s">
        <v>2291</v>
      </c>
      <c r="I64" s="62" t="s">
        <v>1241</v>
      </c>
      <c r="J64" s="62" t="s">
        <v>1891</v>
      </c>
      <c r="K64" s="62" t="s">
        <v>1242</v>
      </c>
      <c r="L64" s="62" t="s">
        <v>1670</v>
      </c>
    </row>
    <row r="65" spans="2:12" x14ac:dyDescent="0.25">
      <c r="B65" s="62" t="s">
        <v>1671</v>
      </c>
      <c r="E65" s="62" t="s">
        <v>56</v>
      </c>
      <c r="F65" s="62" t="s">
        <v>845</v>
      </c>
      <c r="G65" s="62" t="s">
        <v>846</v>
      </c>
      <c r="H65" s="62" t="s">
        <v>847</v>
      </c>
      <c r="I65" s="62" t="s">
        <v>848</v>
      </c>
      <c r="J65" s="62" t="s">
        <v>849</v>
      </c>
      <c r="K65" s="62" t="s">
        <v>850</v>
      </c>
      <c r="L65" s="62" t="s">
        <v>1672</v>
      </c>
    </row>
    <row r="66" spans="2:12" x14ac:dyDescent="0.25">
      <c r="B66" s="62" t="s">
        <v>1673</v>
      </c>
    </row>
    <row r="67" spans="2:12" x14ac:dyDescent="0.25">
      <c r="B67" s="62" t="s">
        <v>1674</v>
      </c>
      <c r="C67" s="62" t="s">
        <v>224</v>
      </c>
      <c r="D67" s="62" t="s">
        <v>243</v>
      </c>
      <c r="E67" s="62" t="s">
        <v>57</v>
      </c>
      <c r="F67" s="62" t="s">
        <v>1243</v>
      </c>
      <c r="G67" s="62" t="s">
        <v>1244</v>
      </c>
      <c r="H67" s="62" t="s">
        <v>2292</v>
      </c>
      <c r="I67" s="62" t="s">
        <v>1245</v>
      </c>
      <c r="J67" s="62" t="s">
        <v>1892</v>
      </c>
      <c r="K67" s="62" t="s">
        <v>1246</v>
      </c>
      <c r="L67" s="62" t="s">
        <v>1676</v>
      </c>
    </row>
    <row r="68" spans="2:12" x14ac:dyDescent="0.25">
      <c r="B68" s="62" t="s">
        <v>1677</v>
      </c>
      <c r="C68" s="62" t="s">
        <v>224</v>
      </c>
      <c r="D68" s="62" t="s">
        <v>244</v>
      </c>
      <c r="E68" s="62" t="s">
        <v>58</v>
      </c>
      <c r="F68" s="62" t="s">
        <v>1247</v>
      </c>
      <c r="G68" s="62" t="s">
        <v>1248</v>
      </c>
      <c r="H68" s="62" t="s">
        <v>2293</v>
      </c>
      <c r="I68" s="62" t="s">
        <v>1249</v>
      </c>
      <c r="J68" s="62" t="s">
        <v>1893</v>
      </c>
      <c r="K68" s="62" t="s">
        <v>1250</v>
      </c>
      <c r="L68" s="62" t="s">
        <v>1679</v>
      </c>
    </row>
    <row r="69" spans="2:12" x14ac:dyDescent="0.25">
      <c r="B69" s="62" t="s">
        <v>1680</v>
      </c>
      <c r="C69" s="62" t="s">
        <v>224</v>
      </c>
      <c r="D69" s="62" t="s">
        <v>245</v>
      </c>
      <c r="E69" s="62" t="s">
        <v>59</v>
      </c>
      <c r="F69" s="62" t="s">
        <v>1251</v>
      </c>
      <c r="G69" s="62" t="s">
        <v>1252</v>
      </c>
      <c r="H69" s="62" t="s">
        <v>2294</v>
      </c>
      <c r="I69" s="62" t="s">
        <v>1253</v>
      </c>
      <c r="J69" s="62" t="s">
        <v>1894</v>
      </c>
      <c r="K69" s="62" t="s">
        <v>1254</v>
      </c>
      <c r="L69" s="62" t="s">
        <v>1682</v>
      </c>
    </row>
    <row r="70" spans="2:12" x14ac:dyDescent="0.25">
      <c r="B70" s="62" t="s">
        <v>1683</v>
      </c>
      <c r="C70" s="62" t="s">
        <v>224</v>
      </c>
      <c r="D70" s="62" t="s">
        <v>246</v>
      </c>
      <c r="E70" s="62" t="s">
        <v>60</v>
      </c>
      <c r="F70" s="62" t="s">
        <v>1255</v>
      </c>
      <c r="G70" s="62" t="s">
        <v>1256</v>
      </c>
      <c r="H70" s="62" t="s">
        <v>2295</v>
      </c>
      <c r="I70" s="62" t="s">
        <v>1257</v>
      </c>
      <c r="J70" s="62" t="s">
        <v>1895</v>
      </c>
      <c r="K70" s="62" t="s">
        <v>1258</v>
      </c>
      <c r="L70" s="62" t="s">
        <v>1685</v>
      </c>
    </row>
    <row r="71" spans="2:12" x14ac:dyDescent="0.25">
      <c r="B71" s="62" t="s">
        <v>1686</v>
      </c>
      <c r="C71" s="62" t="s">
        <v>224</v>
      </c>
      <c r="D71" s="62" t="s">
        <v>247</v>
      </c>
      <c r="E71" s="62" t="s">
        <v>61</v>
      </c>
      <c r="F71" s="62" t="s">
        <v>1259</v>
      </c>
      <c r="G71" s="62" t="s">
        <v>1260</v>
      </c>
      <c r="H71" s="62" t="s">
        <v>2296</v>
      </c>
      <c r="I71" s="62" t="s">
        <v>1261</v>
      </c>
      <c r="J71" s="62" t="s">
        <v>1896</v>
      </c>
      <c r="K71" s="62" t="s">
        <v>1262</v>
      </c>
      <c r="L71" s="62" t="s">
        <v>1688</v>
      </c>
    </row>
    <row r="72" spans="2:12" x14ac:dyDescent="0.25">
      <c r="B72" s="62" t="s">
        <v>1689</v>
      </c>
      <c r="C72" s="62" t="s">
        <v>224</v>
      </c>
      <c r="D72" s="62" t="s">
        <v>248</v>
      </c>
      <c r="E72" s="62" t="s">
        <v>62</v>
      </c>
      <c r="F72" s="62" t="s">
        <v>1263</v>
      </c>
      <c r="G72" s="62" t="s">
        <v>1264</v>
      </c>
      <c r="H72" s="62" t="s">
        <v>2297</v>
      </c>
      <c r="I72" s="62" t="s">
        <v>1265</v>
      </c>
      <c r="J72" s="62" t="s">
        <v>1897</v>
      </c>
      <c r="K72" s="62" t="s">
        <v>1266</v>
      </c>
      <c r="L72" s="62" t="s">
        <v>1691</v>
      </c>
    </row>
    <row r="73" spans="2:12" x14ac:dyDescent="0.25">
      <c r="B73" s="62" t="s">
        <v>1692</v>
      </c>
      <c r="C73" s="62" t="s">
        <v>224</v>
      </c>
      <c r="D73" s="62" t="s">
        <v>249</v>
      </c>
      <c r="E73" s="62" t="s">
        <v>63</v>
      </c>
      <c r="F73" s="62" t="s">
        <v>1267</v>
      </c>
      <c r="G73" s="62" t="s">
        <v>1268</v>
      </c>
      <c r="H73" s="62" t="s">
        <v>2298</v>
      </c>
      <c r="I73" s="62" t="s">
        <v>1269</v>
      </c>
      <c r="J73" s="62" t="s">
        <v>1898</v>
      </c>
      <c r="K73" s="62" t="s">
        <v>1270</v>
      </c>
      <c r="L73" s="62" t="s">
        <v>1694</v>
      </c>
    </row>
    <row r="74" spans="2:12" x14ac:dyDescent="0.25">
      <c r="B74" s="62" t="s">
        <v>1695</v>
      </c>
      <c r="C74" s="62" t="s">
        <v>224</v>
      </c>
      <c r="D74" s="62" t="s">
        <v>250</v>
      </c>
      <c r="E74" s="62" t="s">
        <v>64</v>
      </c>
      <c r="F74" s="62" t="s">
        <v>1271</v>
      </c>
      <c r="G74" s="62" t="s">
        <v>1272</v>
      </c>
      <c r="H74" s="62" t="s">
        <v>2299</v>
      </c>
      <c r="I74" s="62" t="s">
        <v>1273</v>
      </c>
      <c r="J74" s="62" t="s">
        <v>1899</v>
      </c>
      <c r="K74" s="62" t="s">
        <v>1274</v>
      </c>
      <c r="L74" s="62" t="s">
        <v>1697</v>
      </c>
    </row>
    <row r="75" spans="2:12" x14ac:dyDescent="0.25">
      <c r="B75" s="62" t="s">
        <v>1698</v>
      </c>
      <c r="C75" s="62" t="s">
        <v>224</v>
      </c>
      <c r="D75" s="62" t="s">
        <v>251</v>
      </c>
      <c r="E75" s="62" t="s">
        <v>65</v>
      </c>
      <c r="F75" s="62" t="s">
        <v>1275</v>
      </c>
      <c r="G75" s="62" t="s">
        <v>1276</v>
      </c>
      <c r="H75" s="62" t="s">
        <v>2300</v>
      </c>
      <c r="I75" s="62" t="s">
        <v>1277</v>
      </c>
      <c r="J75" s="62" t="s">
        <v>1900</v>
      </c>
      <c r="K75" s="62" t="s">
        <v>1278</v>
      </c>
      <c r="L75" s="62" t="s">
        <v>1700</v>
      </c>
    </row>
    <row r="76" spans="2:12" x14ac:dyDescent="0.25">
      <c r="B76" s="62" t="s">
        <v>1701</v>
      </c>
      <c r="C76" s="62" t="s">
        <v>224</v>
      </c>
      <c r="D76" s="62" t="s">
        <v>252</v>
      </c>
      <c r="E76" s="62" t="s">
        <v>66</v>
      </c>
      <c r="F76" s="62" t="s">
        <v>1279</v>
      </c>
      <c r="G76" s="62" t="s">
        <v>1280</v>
      </c>
      <c r="H76" s="62" t="s">
        <v>2301</v>
      </c>
      <c r="I76" s="62" t="s">
        <v>1281</v>
      </c>
      <c r="J76" s="62" t="s">
        <v>1901</v>
      </c>
      <c r="K76" s="62" t="s">
        <v>1282</v>
      </c>
      <c r="L76" s="62" t="s">
        <v>1703</v>
      </c>
    </row>
    <row r="77" spans="2:12" x14ac:dyDescent="0.25">
      <c r="B77" s="62" t="s">
        <v>1704</v>
      </c>
      <c r="C77" s="62" t="s">
        <v>224</v>
      </c>
      <c r="D77" s="62" t="s">
        <v>253</v>
      </c>
      <c r="E77" s="62" t="s">
        <v>67</v>
      </c>
      <c r="F77" s="62" t="s">
        <v>1283</v>
      </c>
      <c r="G77" s="62" t="s">
        <v>1284</v>
      </c>
      <c r="H77" s="62" t="s">
        <v>2302</v>
      </c>
      <c r="I77" s="62" t="s">
        <v>1285</v>
      </c>
      <c r="J77" s="62" t="s">
        <v>1902</v>
      </c>
      <c r="K77" s="62" t="s">
        <v>1286</v>
      </c>
      <c r="L77" s="62" t="s">
        <v>1706</v>
      </c>
    </row>
    <row r="78" spans="2:12" x14ac:dyDescent="0.25">
      <c r="B78" s="62" t="s">
        <v>1707</v>
      </c>
      <c r="C78" s="62" t="s">
        <v>224</v>
      </c>
      <c r="D78" s="62" t="s">
        <v>254</v>
      </c>
      <c r="E78" s="62" t="s">
        <v>68</v>
      </c>
      <c r="F78" s="62" t="s">
        <v>1287</v>
      </c>
      <c r="G78" s="62" t="s">
        <v>1288</v>
      </c>
      <c r="H78" s="62" t="s">
        <v>2303</v>
      </c>
      <c r="I78" s="62" t="s">
        <v>1289</v>
      </c>
      <c r="J78" s="62" t="s">
        <v>1903</v>
      </c>
      <c r="K78" s="62" t="s">
        <v>1290</v>
      </c>
      <c r="L78" s="62" t="s">
        <v>1709</v>
      </c>
    </row>
    <row r="79" spans="2:12" x14ac:dyDescent="0.25">
      <c r="B79" s="62" t="s">
        <v>1710</v>
      </c>
      <c r="C79" s="62" t="s">
        <v>224</v>
      </c>
      <c r="D79" s="62" t="s">
        <v>255</v>
      </c>
      <c r="E79" s="62" t="s">
        <v>69</v>
      </c>
      <c r="F79" s="62" t="s">
        <v>1291</v>
      </c>
      <c r="G79" s="62" t="s">
        <v>1292</v>
      </c>
      <c r="H79" s="62" t="s">
        <v>2304</v>
      </c>
      <c r="I79" s="62" t="s">
        <v>1293</v>
      </c>
      <c r="J79" s="62" t="s">
        <v>1904</v>
      </c>
      <c r="K79" s="62" t="s">
        <v>1294</v>
      </c>
      <c r="L79" s="62" t="s">
        <v>1712</v>
      </c>
    </row>
    <row r="80" spans="2:12" x14ac:dyDescent="0.25">
      <c r="B80" s="62" t="s">
        <v>1713</v>
      </c>
      <c r="C80" s="62" t="s">
        <v>224</v>
      </c>
      <c r="D80" s="62" t="s">
        <v>256</v>
      </c>
      <c r="E80" s="62" t="s">
        <v>70</v>
      </c>
      <c r="F80" s="62" t="s">
        <v>1295</v>
      </c>
      <c r="G80" s="62" t="s">
        <v>1296</v>
      </c>
      <c r="H80" s="62" t="s">
        <v>2305</v>
      </c>
      <c r="I80" s="62" t="s">
        <v>1297</v>
      </c>
      <c r="J80" s="62" t="s">
        <v>1905</v>
      </c>
      <c r="K80" s="62" t="s">
        <v>1298</v>
      </c>
      <c r="L80" s="62" t="s">
        <v>1715</v>
      </c>
    </row>
    <row r="81" spans="2:12" x14ac:dyDescent="0.25">
      <c r="B81" s="62" t="s">
        <v>1716</v>
      </c>
      <c r="C81" s="62" t="s">
        <v>224</v>
      </c>
      <c r="D81" s="62" t="s">
        <v>257</v>
      </c>
      <c r="E81" s="62" t="s">
        <v>71</v>
      </c>
      <c r="F81" s="62" t="s">
        <v>1299</v>
      </c>
      <c r="G81" s="62" t="s">
        <v>1300</v>
      </c>
      <c r="H81" s="62" t="s">
        <v>2306</v>
      </c>
      <c r="I81" s="62" t="s">
        <v>1301</v>
      </c>
      <c r="J81" s="62" t="s">
        <v>1906</v>
      </c>
      <c r="K81" s="62" t="s">
        <v>1302</v>
      </c>
      <c r="L81" s="62" t="s">
        <v>1718</v>
      </c>
    </row>
    <row r="82" spans="2:12" x14ac:dyDescent="0.25">
      <c r="B82" s="62" t="s">
        <v>1719</v>
      </c>
      <c r="C82" s="62" t="s">
        <v>224</v>
      </c>
      <c r="D82" s="62" t="s">
        <v>258</v>
      </c>
      <c r="E82" s="62" t="s">
        <v>72</v>
      </c>
      <c r="F82" s="62" t="s">
        <v>1303</v>
      </c>
      <c r="G82" s="62" t="s">
        <v>1304</v>
      </c>
      <c r="H82" s="62" t="s">
        <v>2307</v>
      </c>
      <c r="I82" s="62" t="s">
        <v>1305</v>
      </c>
      <c r="J82" s="62" t="s">
        <v>1907</v>
      </c>
      <c r="K82" s="62" t="s">
        <v>1306</v>
      </c>
      <c r="L82" s="62" t="s">
        <v>1721</v>
      </c>
    </row>
    <row r="83" spans="2:12" x14ac:dyDescent="0.25">
      <c r="B83" s="62" t="s">
        <v>1722</v>
      </c>
      <c r="C83" s="62" t="s">
        <v>224</v>
      </c>
      <c r="D83" s="62" t="s">
        <v>259</v>
      </c>
      <c r="E83" s="62" t="s">
        <v>73</v>
      </c>
      <c r="F83" s="62" t="s">
        <v>1307</v>
      </c>
      <c r="G83" s="62" t="s">
        <v>1308</v>
      </c>
      <c r="H83" s="62" t="s">
        <v>2308</v>
      </c>
      <c r="I83" s="62" t="s">
        <v>1309</v>
      </c>
      <c r="J83" s="62" t="s">
        <v>1908</v>
      </c>
      <c r="K83" s="62" t="s">
        <v>1310</v>
      </c>
      <c r="L83" s="62" t="s">
        <v>1724</v>
      </c>
    </row>
    <row r="84" spans="2:12" x14ac:dyDescent="0.25">
      <c r="B84" s="62" t="s">
        <v>1725</v>
      </c>
      <c r="C84" s="62" t="s">
        <v>224</v>
      </c>
      <c r="D84" s="62" t="s">
        <v>260</v>
      </c>
      <c r="E84" s="62" t="s">
        <v>174</v>
      </c>
      <c r="F84" s="62" t="s">
        <v>1311</v>
      </c>
      <c r="G84" s="62" t="s">
        <v>1312</v>
      </c>
      <c r="H84" s="62" t="s">
        <v>2309</v>
      </c>
      <c r="I84" s="62" t="s">
        <v>1313</v>
      </c>
      <c r="J84" s="62" t="s">
        <v>1909</v>
      </c>
      <c r="K84" s="62" t="s">
        <v>1314</v>
      </c>
      <c r="L84" s="62" t="s">
        <v>1727</v>
      </c>
    </row>
    <row r="85" spans="2:12" x14ac:dyDescent="0.25">
      <c r="B85" s="62" t="s">
        <v>1728</v>
      </c>
      <c r="C85" s="62" t="s">
        <v>224</v>
      </c>
      <c r="D85" s="62" t="s">
        <v>261</v>
      </c>
      <c r="E85" s="62" t="s">
        <v>74</v>
      </c>
      <c r="F85" s="62" t="s">
        <v>1315</v>
      </c>
      <c r="G85" s="62" t="s">
        <v>1316</v>
      </c>
      <c r="H85" s="62" t="s">
        <v>2310</v>
      </c>
      <c r="I85" s="62" t="s">
        <v>1317</v>
      </c>
      <c r="J85" s="62" t="s">
        <v>1910</v>
      </c>
      <c r="K85" s="62" t="s">
        <v>1318</v>
      </c>
      <c r="L85" s="62" t="s">
        <v>1730</v>
      </c>
    </row>
    <row r="86" spans="2:12" x14ac:dyDescent="0.25">
      <c r="B86" s="62" t="s">
        <v>1731</v>
      </c>
      <c r="C86" s="62" t="s">
        <v>224</v>
      </c>
      <c r="D86" s="62" t="s">
        <v>262</v>
      </c>
      <c r="E86" s="62" t="s">
        <v>75</v>
      </c>
      <c r="F86" s="62" t="s">
        <v>1319</v>
      </c>
      <c r="G86" s="62" t="s">
        <v>1320</v>
      </c>
      <c r="H86" s="62" t="s">
        <v>2311</v>
      </c>
      <c r="I86" s="62" t="s">
        <v>1321</v>
      </c>
      <c r="J86" s="62" t="s">
        <v>1911</v>
      </c>
      <c r="K86" s="62" t="s">
        <v>1322</v>
      </c>
      <c r="L86" s="62" t="s">
        <v>1733</v>
      </c>
    </row>
    <row r="87" spans="2:12" x14ac:dyDescent="0.25">
      <c r="B87" s="62" t="s">
        <v>1734</v>
      </c>
      <c r="C87" s="62" t="s">
        <v>224</v>
      </c>
      <c r="D87" s="62" t="s">
        <v>263</v>
      </c>
      <c r="E87" s="62" t="s">
        <v>76</v>
      </c>
      <c r="F87" s="62" t="s">
        <v>1323</v>
      </c>
      <c r="G87" s="62" t="s">
        <v>1324</v>
      </c>
      <c r="H87" s="62" t="s">
        <v>2312</v>
      </c>
      <c r="I87" s="62" t="s">
        <v>1325</v>
      </c>
      <c r="J87" s="62" t="s">
        <v>1912</v>
      </c>
      <c r="K87" s="62" t="s">
        <v>1326</v>
      </c>
      <c r="L87" s="62" t="s">
        <v>1736</v>
      </c>
    </row>
    <row r="88" spans="2:12" x14ac:dyDescent="0.25">
      <c r="B88" s="62" t="s">
        <v>1737</v>
      </c>
      <c r="C88" s="62" t="s">
        <v>224</v>
      </c>
      <c r="D88" s="62" t="s">
        <v>264</v>
      </c>
      <c r="E88" s="62" t="s">
        <v>77</v>
      </c>
      <c r="F88" s="62" t="s">
        <v>1327</v>
      </c>
      <c r="G88" s="62" t="s">
        <v>1328</v>
      </c>
      <c r="H88" s="62" t="s">
        <v>2313</v>
      </c>
      <c r="I88" s="62" t="s">
        <v>1329</v>
      </c>
      <c r="J88" s="62" t="s">
        <v>1913</v>
      </c>
      <c r="K88" s="62" t="s">
        <v>1330</v>
      </c>
      <c r="L88" s="62" t="s">
        <v>1739</v>
      </c>
    </row>
    <row r="89" spans="2:12" x14ac:dyDescent="0.25">
      <c r="B89" s="62" t="s">
        <v>1740</v>
      </c>
      <c r="C89" s="62" t="s">
        <v>224</v>
      </c>
      <c r="D89" s="62" t="s">
        <v>265</v>
      </c>
      <c r="E89" s="62" t="s">
        <v>78</v>
      </c>
      <c r="F89" s="62" t="s">
        <v>1331</v>
      </c>
      <c r="G89" s="62" t="s">
        <v>1332</v>
      </c>
      <c r="H89" s="62" t="s">
        <v>2314</v>
      </c>
      <c r="I89" s="62" t="s">
        <v>1333</v>
      </c>
      <c r="J89" s="62" t="s">
        <v>1914</v>
      </c>
      <c r="K89" s="62" t="s">
        <v>1334</v>
      </c>
      <c r="L89" s="62" t="s">
        <v>1742</v>
      </c>
    </row>
    <row r="90" spans="2:12" x14ac:dyDescent="0.25">
      <c r="B90" s="62" t="s">
        <v>1743</v>
      </c>
      <c r="C90" s="62" t="s">
        <v>224</v>
      </c>
      <c r="D90" s="62" t="s">
        <v>266</v>
      </c>
      <c r="E90" s="62" t="s">
        <v>79</v>
      </c>
      <c r="F90" s="62" t="s">
        <v>1335</v>
      </c>
      <c r="G90" s="62" t="s">
        <v>1336</v>
      </c>
      <c r="H90" s="62" t="s">
        <v>2315</v>
      </c>
      <c r="I90" s="62" t="s">
        <v>1337</v>
      </c>
      <c r="J90" s="62" t="s">
        <v>1915</v>
      </c>
      <c r="K90" s="62" t="s">
        <v>1338</v>
      </c>
      <c r="L90" s="62" t="s">
        <v>1745</v>
      </c>
    </row>
    <row r="91" spans="2:12" x14ac:dyDescent="0.25">
      <c r="B91" s="62" t="s">
        <v>1746</v>
      </c>
      <c r="E91" s="62" t="s">
        <v>80</v>
      </c>
      <c r="F91" s="62" t="s">
        <v>947</v>
      </c>
      <c r="G91" s="62" t="s">
        <v>948</v>
      </c>
      <c r="H91" s="62" t="s">
        <v>949</v>
      </c>
      <c r="I91" s="62" t="s">
        <v>950</v>
      </c>
      <c r="J91" s="62" t="s">
        <v>951</v>
      </c>
      <c r="K91" s="62" t="s">
        <v>952</v>
      </c>
      <c r="L91" s="62" t="s">
        <v>1747</v>
      </c>
    </row>
    <row r="92" spans="2:12" x14ac:dyDescent="0.25">
      <c r="B92" s="62" t="s">
        <v>1748</v>
      </c>
    </row>
    <row r="93" spans="2:12" x14ac:dyDescent="0.25">
      <c r="B93" s="62" t="s">
        <v>1749</v>
      </c>
      <c r="C93" s="62" t="s">
        <v>224</v>
      </c>
      <c r="D93" s="62" t="s">
        <v>267</v>
      </c>
      <c r="E93" s="62" t="s">
        <v>81</v>
      </c>
      <c r="F93" s="62" t="s">
        <v>1339</v>
      </c>
      <c r="G93" s="62" t="s">
        <v>1340</v>
      </c>
      <c r="H93" s="62" t="s">
        <v>2316</v>
      </c>
      <c r="I93" s="62" t="s">
        <v>1341</v>
      </c>
      <c r="J93" s="62" t="s">
        <v>1916</v>
      </c>
      <c r="K93" s="62" t="s">
        <v>1342</v>
      </c>
      <c r="L93" s="62" t="s">
        <v>1751</v>
      </c>
    </row>
    <row r="94" spans="2:12" x14ac:dyDescent="0.25">
      <c r="B94" s="62" t="s">
        <v>1752</v>
      </c>
      <c r="C94" s="62" t="s">
        <v>224</v>
      </c>
      <c r="D94" s="62" t="s">
        <v>268</v>
      </c>
      <c r="E94" s="62" t="s">
        <v>82</v>
      </c>
      <c r="F94" s="62" t="s">
        <v>1343</v>
      </c>
      <c r="G94" s="62" t="s">
        <v>1344</v>
      </c>
      <c r="H94" s="62" t="s">
        <v>2317</v>
      </c>
      <c r="I94" s="62" t="s">
        <v>1345</v>
      </c>
      <c r="J94" s="62" t="s">
        <v>1917</v>
      </c>
      <c r="K94" s="62" t="s">
        <v>1346</v>
      </c>
      <c r="L94" s="62" t="s">
        <v>1754</v>
      </c>
    </row>
    <row r="95" spans="2:12" x14ac:dyDescent="0.25">
      <c r="B95" s="62" t="s">
        <v>1755</v>
      </c>
      <c r="C95" s="62" t="s">
        <v>224</v>
      </c>
      <c r="D95" s="62" t="s">
        <v>269</v>
      </c>
      <c r="E95" s="62" t="s">
        <v>83</v>
      </c>
      <c r="F95" s="62" t="s">
        <v>1347</v>
      </c>
      <c r="G95" s="62" t="s">
        <v>1348</v>
      </c>
      <c r="H95" s="62" t="s">
        <v>2318</v>
      </c>
      <c r="I95" s="62" t="s">
        <v>1349</v>
      </c>
      <c r="J95" s="62" t="s">
        <v>1918</v>
      </c>
      <c r="K95" s="62" t="s">
        <v>1350</v>
      </c>
      <c r="L95" s="62" t="s">
        <v>1757</v>
      </c>
    </row>
    <row r="96" spans="2:12" x14ac:dyDescent="0.25">
      <c r="B96" s="62" t="s">
        <v>1758</v>
      </c>
      <c r="C96" s="62" t="s">
        <v>224</v>
      </c>
      <c r="D96" s="62" t="s">
        <v>270</v>
      </c>
      <c r="E96" s="62" t="s">
        <v>84</v>
      </c>
      <c r="F96" s="62" t="s">
        <v>1351</v>
      </c>
      <c r="G96" s="62" t="s">
        <v>1352</v>
      </c>
      <c r="H96" s="62" t="s">
        <v>2319</v>
      </c>
      <c r="I96" s="62" t="s">
        <v>1353</v>
      </c>
      <c r="J96" s="62" t="s">
        <v>1919</v>
      </c>
      <c r="K96" s="62" t="s">
        <v>1354</v>
      </c>
      <c r="L96" s="62" t="s">
        <v>1760</v>
      </c>
    </row>
    <row r="97" spans="2:12" x14ac:dyDescent="0.25">
      <c r="B97" s="62" t="s">
        <v>1761</v>
      </c>
      <c r="C97" s="62" t="s">
        <v>224</v>
      </c>
      <c r="D97" s="62" t="s">
        <v>271</v>
      </c>
      <c r="E97" s="62" t="s">
        <v>85</v>
      </c>
      <c r="F97" s="62" t="s">
        <v>1355</v>
      </c>
      <c r="G97" s="62" t="s">
        <v>1356</v>
      </c>
      <c r="H97" s="62" t="s">
        <v>2320</v>
      </c>
      <c r="I97" s="62" t="s">
        <v>1357</v>
      </c>
      <c r="J97" s="62" t="s">
        <v>1920</v>
      </c>
      <c r="K97" s="62" t="s">
        <v>1358</v>
      </c>
      <c r="L97" s="62" t="s">
        <v>1763</v>
      </c>
    </row>
    <row r="98" spans="2:12" x14ac:dyDescent="0.25">
      <c r="B98" s="62" t="s">
        <v>1764</v>
      </c>
      <c r="C98" s="62" t="s">
        <v>224</v>
      </c>
      <c r="D98" s="62" t="s">
        <v>272</v>
      </c>
      <c r="E98" s="62" t="s">
        <v>86</v>
      </c>
      <c r="F98" s="62" t="s">
        <v>1359</v>
      </c>
      <c r="G98" s="62" t="s">
        <v>1360</v>
      </c>
      <c r="H98" s="62" t="s">
        <v>2321</v>
      </c>
      <c r="I98" s="62" t="s">
        <v>1361</v>
      </c>
      <c r="J98" s="62" t="s">
        <v>1921</v>
      </c>
      <c r="K98" s="62" t="s">
        <v>1362</v>
      </c>
      <c r="L98" s="62" t="s">
        <v>1766</v>
      </c>
    </row>
    <row r="99" spans="2:12" x14ac:dyDescent="0.25">
      <c r="B99" s="62" t="s">
        <v>1767</v>
      </c>
      <c r="C99" s="62" t="s">
        <v>224</v>
      </c>
      <c r="D99" s="62" t="s">
        <v>273</v>
      </c>
      <c r="E99" s="62" t="s">
        <v>87</v>
      </c>
      <c r="F99" s="62" t="s">
        <v>1363</v>
      </c>
      <c r="G99" s="62" t="s">
        <v>1364</v>
      </c>
      <c r="H99" s="62" t="s">
        <v>2322</v>
      </c>
      <c r="I99" s="62" t="s">
        <v>1365</v>
      </c>
      <c r="J99" s="62" t="s">
        <v>1922</v>
      </c>
      <c r="K99" s="62" t="s">
        <v>1366</v>
      </c>
      <c r="L99" s="62" t="s">
        <v>1769</v>
      </c>
    </row>
    <row r="100" spans="2:12" x14ac:dyDescent="0.25">
      <c r="B100" s="62" t="s">
        <v>1770</v>
      </c>
      <c r="C100" s="62" t="s">
        <v>224</v>
      </c>
      <c r="D100" s="62" t="s">
        <v>274</v>
      </c>
      <c r="E100" s="62" t="s">
        <v>88</v>
      </c>
      <c r="F100" s="62" t="s">
        <v>1367</v>
      </c>
      <c r="G100" s="62" t="s">
        <v>1368</v>
      </c>
      <c r="H100" s="62" t="s">
        <v>2323</v>
      </c>
      <c r="I100" s="62" t="s">
        <v>1369</v>
      </c>
      <c r="J100" s="62" t="s">
        <v>1923</v>
      </c>
      <c r="K100" s="62" t="s">
        <v>1370</v>
      </c>
      <c r="L100" s="62" t="s">
        <v>1772</v>
      </c>
    </row>
    <row r="101" spans="2:12" x14ac:dyDescent="0.25">
      <c r="B101" s="62" t="s">
        <v>1773</v>
      </c>
      <c r="C101" s="62" t="s">
        <v>224</v>
      </c>
      <c r="D101" s="62" t="s">
        <v>275</v>
      </c>
      <c r="E101" s="62" t="s">
        <v>89</v>
      </c>
      <c r="F101" s="62" t="s">
        <v>1371</v>
      </c>
      <c r="G101" s="62" t="s">
        <v>1372</v>
      </c>
      <c r="H101" s="62" t="s">
        <v>2324</v>
      </c>
      <c r="I101" s="62" t="s">
        <v>1373</v>
      </c>
      <c r="J101" s="62" t="s">
        <v>1924</v>
      </c>
      <c r="K101" s="62" t="s">
        <v>1374</v>
      </c>
      <c r="L101" s="62" t="s">
        <v>1775</v>
      </c>
    </row>
    <row r="102" spans="2:12" x14ac:dyDescent="0.25">
      <c r="B102" s="62" t="s">
        <v>1776</v>
      </c>
      <c r="E102" s="62" t="s">
        <v>90</v>
      </c>
      <c r="F102" s="62" t="s">
        <v>989</v>
      </c>
      <c r="G102" s="62" t="s">
        <v>990</v>
      </c>
      <c r="H102" s="62" t="s">
        <v>991</v>
      </c>
      <c r="I102" s="62" t="s">
        <v>992</v>
      </c>
      <c r="J102" s="62" t="s">
        <v>993</v>
      </c>
      <c r="K102" s="62" t="s">
        <v>994</v>
      </c>
      <c r="L102" s="62" t="s">
        <v>1777</v>
      </c>
    </row>
    <row r="103" spans="2:12" x14ac:dyDescent="0.25">
      <c r="B103" s="62" t="s">
        <v>1778</v>
      </c>
    </row>
    <row r="104" spans="2:12" x14ac:dyDescent="0.25">
      <c r="B104" s="62" t="s">
        <v>1779</v>
      </c>
      <c r="C104" s="62" t="s">
        <v>224</v>
      </c>
      <c r="D104" s="62" t="s">
        <v>276</v>
      </c>
      <c r="E104" s="62" t="s">
        <v>91</v>
      </c>
      <c r="F104" s="62" t="s">
        <v>1375</v>
      </c>
      <c r="G104" s="62" t="s">
        <v>1376</v>
      </c>
      <c r="H104" s="62" t="s">
        <v>2325</v>
      </c>
      <c r="I104" s="62" t="s">
        <v>1377</v>
      </c>
      <c r="J104" s="62" t="s">
        <v>1925</v>
      </c>
      <c r="K104" s="62" t="s">
        <v>1378</v>
      </c>
      <c r="L104" s="62" t="s">
        <v>1781</v>
      </c>
    </row>
    <row r="105" spans="2:12" x14ac:dyDescent="0.25">
      <c r="B105" s="62" t="s">
        <v>1782</v>
      </c>
      <c r="C105" s="62" t="s">
        <v>224</v>
      </c>
      <c r="D105" s="62" t="s">
        <v>277</v>
      </c>
      <c r="E105" s="62" t="s">
        <v>92</v>
      </c>
      <c r="F105" s="62" t="s">
        <v>1379</v>
      </c>
      <c r="G105" s="62" t="s">
        <v>1380</v>
      </c>
      <c r="H105" s="62" t="s">
        <v>2326</v>
      </c>
      <c r="I105" s="62" t="s">
        <v>1381</v>
      </c>
      <c r="J105" s="62" t="s">
        <v>1926</v>
      </c>
      <c r="K105" s="62" t="s">
        <v>1382</v>
      </c>
      <c r="L105" s="62" t="s">
        <v>1784</v>
      </c>
    </row>
    <row r="106" spans="2:12" x14ac:dyDescent="0.25">
      <c r="B106" s="62" t="s">
        <v>1785</v>
      </c>
      <c r="C106" s="62" t="s">
        <v>224</v>
      </c>
      <c r="D106" s="62" t="s">
        <v>278</v>
      </c>
      <c r="E106" s="62" t="s">
        <v>93</v>
      </c>
      <c r="F106" s="62" t="s">
        <v>1383</v>
      </c>
      <c r="G106" s="62" t="s">
        <v>1384</v>
      </c>
      <c r="H106" s="62" t="s">
        <v>2327</v>
      </c>
      <c r="I106" s="62" t="s">
        <v>1385</v>
      </c>
      <c r="J106" s="62" t="s">
        <v>1927</v>
      </c>
      <c r="K106" s="62" t="s">
        <v>1386</v>
      </c>
      <c r="L106" s="62" t="s">
        <v>1787</v>
      </c>
    </row>
    <row r="107" spans="2:12" x14ac:dyDescent="0.25">
      <c r="B107" s="62" t="s">
        <v>1788</v>
      </c>
      <c r="C107" s="62" t="s">
        <v>224</v>
      </c>
      <c r="D107" s="62" t="s">
        <v>279</v>
      </c>
      <c r="E107" s="62" t="s">
        <v>94</v>
      </c>
      <c r="F107" s="62" t="s">
        <v>1387</v>
      </c>
      <c r="G107" s="62" t="s">
        <v>1388</v>
      </c>
      <c r="H107" s="62" t="s">
        <v>2328</v>
      </c>
      <c r="I107" s="62" t="s">
        <v>1389</v>
      </c>
      <c r="J107" s="62" t="s">
        <v>1928</v>
      </c>
      <c r="K107" s="62" t="s">
        <v>1390</v>
      </c>
      <c r="L107" s="62" t="s">
        <v>1790</v>
      </c>
    </row>
    <row r="108" spans="2:12" x14ac:dyDescent="0.25">
      <c r="B108" s="62" t="s">
        <v>1791</v>
      </c>
      <c r="C108" s="62" t="s">
        <v>224</v>
      </c>
      <c r="D108" s="62" t="s">
        <v>280</v>
      </c>
      <c r="E108" s="62" t="s">
        <v>95</v>
      </c>
      <c r="F108" s="62" t="s">
        <v>1391</v>
      </c>
      <c r="G108" s="62" t="s">
        <v>1392</v>
      </c>
      <c r="H108" s="62" t="s">
        <v>2329</v>
      </c>
      <c r="I108" s="62" t="s">
        <v>1393</v>
      </c>
      <c r="J108" s="62" t="s">
        <v>1929</v>
      </c>
      <c r="K108" s="62" t="s">
        <v>1394</v>
      </c>
      <c r="L108" s="62" t="s">
        <v>1793</v>
      </c>
    </row>
    <row r="109" spans="2:12" x14ac:dyDescent="0.25">
      <c r="B109" s="62" t="s">
        <v>1794</v>
      </c>
      <c r="C109" s="62" t="s">
        <v>224</v>
      </c>
      <c r="D109" s="62" t="s">
        <v>281</v>
      </c>
      <c r="E109" s="62" t="s">
        <v>96</v>
      </c>
      <c r="F109" s="62" t="s">
        <v>1395</v>
      </c>
      <c r="G109" s="62" t="s">
        <v>1396</v>
      </c>
      <c r="H109" s="62" t="s">
        <v>2330</v>
      </c>
      <c r="I109" s="62" t="s">
        <v>1397</v>
      </c>
      <c r="J109" s="62" t="s">
        <v>1930</v>
      </c>
      <c r="K109" s="62" t="s">
        <v>1398</v>
      </c>
      <c r="L109" s="62" t="s">
        <v>1796</v>
      </c>
    </row>
    <row r="110" spans="2:12" x14ac:dyDescent="0.25">
      <c r="B110" s="62" t="s">
        <v>1797</v>
      </c>
      <c r="C110" s="62" t="s">
        <v>224</v>
      </c>
      <c r="D110" s="62" t="s">
        <v>282</v>
      </c>
      <c r="E110" s="62" t="s">
        <v>97</v>
      </c>
      <c r="F110" s="62" t="s">
        <v>1399</v>
      </c>
      <c r="G110" s="62" t="s">
        <v>1400</v>
      </c>
      <c r="H110" s="62" t="s">
        <v>2331</v>
      </c>
      <c r="I110" s="62" t="s">
        <v>1401</v>
      </c>
      <c r="J110" s="62" t="s">
        <v>1931</v>
      </c>
      <c r="K110" s="62" t="s">
        <v>1402</v>
      </c>
      <c r="L110" s="62" t="s">
        <v>1799</v>
      </c>
    </row>
    <row r="111" spans="2:12" x14ac:dyDescent="0.25">
      <c r="B111" s="62" t="s">
        <v>1800</v>
      </c>
      <c r="C111" s="62" t="s">
        <v>224</v>
      </c>
      <c r="D111" s="62" t="s">
        <v>283</v>
      </c>
      <c r="E111" s="62" t="s">
        <v>98</v>
      </c>
      <c r="F111" s="62" t="s">
        <v>1403</v>
      </c>
      <c r="G111" s="62" t="s">
        <v>1404</v>
      </c>
      <c r="H111" s="62" t="s">
        <v>2332</v>
      </c>
      <c r="I111" s="62" t="s">
        <v>1405</v>
      </c>
      <c r="J111" s="62" t="s">
        <v>1932</v>
      </c>
      <c r="K111" s="62" t="s">
        <v>1406</v>
      </c>
      <c r="L111" s="62" t="s">
        <v>1802</v>
      </c>
    </row>
    <row r="112" spans="2:12" x14ac:dyDescent="0.25">
      <c r="B112" s="62" t="s">
        <v>1803</v>
      </c>
      <c r="C112" s="62" t="s">
        <v>224</v>
      </c>
      <c r="D112" s="62" t="s">
        <v>284</v>
      </c>
      <c r="E112" s="62" t="s">
        <v>99</v>
      </c>
      <c r="F112" s="62" t="s">
        <v>1407</v>
      </c>
      <c r="G112" s="62" t="s">
        <v>1408</v>
      </c>
      <c r="H112" s="62" t="s">
        <v>2333</v>
      </c>
      <c r="I112" s="62" t="s">
        <v>1409</v>
      </c>
      <c r="J112" s="62" t="s">
        <v>1933</v>
      </c>
      <c r="K112" s="62" t="s">
        <v>1410</v>
      </c>
      <c r="L112" s="62" t="s">
        <v>1805</v>
      </c>
    </row>
    <row r="113" spans="2:12" x14ac:dyDescent="0.25">
      <c r="B113" s="62" t="s">
        <v>1806</v>
      </c>
      <c r="C113" s="62" t="s">
        <v>224</v>
      </c>
      <c r="D113" s="62" t="s">
        <v>285</v>
      </c>
      <c r="E113" s="62" t="s">
        <v>100</v>
      </c>
      <c r="F113" s="62" t="s">
        <v>1411</v>
      </c>
      <c r="G113" s="62" t="s">
        <v>1412</v>
      </c>
      <c r="H113" s="62" t="s">
        <v>2334</v>
      </c>
      <c r="I113" s="62" t="s">
        <v>1413</v>
      </c>
      <c r="J113" s="62" t="s">
        <v>1934</v>
      </c>
      <c r="K113" s="62" t="s">
        <v>1414</v>
      </c>
      <c r="L113" s="62" t="s">
        <v>1808</v>
      </c>
    </row>
    <row r="114" spans="2:12" x14ac:dyDescent="0.25">
      <c r="B114" s="62" t="s">
        <v>1809</v>
      </c>
      <c r="C114" s="62" t="s">
        <v>224</v>
      </c>
      <c r="D114" s="62" t="s">
        <v>286</v>
      </c>
      <c r="E114" s="62" t="s">
        <v>101</v>
      </c>
      <c r="F114" s="62" t="s">
        <v>1415</v>
      </c>
      <c r="G114" s="62" t="s">
        <v>1416</v>
      </c>
      <c r="H114" s="62" t="s">
        <v>2335</v>
      </c>
      <c r="I114" s="62" t="s">
        <v>1417</v>
      </c>
      <c r="J114" s="62" t="s">
        <v>1935</v>
      </c>
      <c r="K114" s="62" t="s">
        <v>1418</v>
      </c>
      <c r="L114" s="62" t="s">
        <v>1811</v>
      </c>
    </row>
    <row r="115" spans="2:12" x14ac:dyDescent="0.25">
      <c r="B115" s="62" t="s">
        <v>1812</v>
      </c>
      <c r="C115" s="62" t="s">
        <v>224</v>
      </c>
      <c r="D115" s="62" t="s">
        <v>287</v>
      </c>
      <c r="E115" s="62" t="s">
        <v>102</v>
      </c>
      <c r="F115" s="62" t="s">
        <v>1419</v>
      </c>
      <c r="G115" s="62" t="s">
        <v>1420</v>
      </c>
      <c r="H115" s="62" t="s">
        <v>2336</v>
      </c>
      <c r="I115" s="62" t="s">
        <v>1421</v>
      </c>
      <c r="J115" s="62" t="s">
        <v>1936</v>
      </c>
      <c r="K115" s="62" t="s">
        <v>1422</v>
      </c>
      <c r="L115" s="62" t="s">
        <v>1814</v>
      </c>
    </row>
    <row r="116" spans="2:12" x14ac:dyDescent="0.25">
      <c r="B116" s="62" t="s">
        <v>1815</v>
      </c>
      <c r="C116" s="62" t="s">
        <v>224</v>
      </c>
      <c r="D116" s="62" t="s">
        <v>288</v>
      </c>
      <c r="E116" s="62" t="s">
        <v>103</v>
      </c>
      <c r="F116" s="62" t="s">
        <v>1423</v>
      </c>
      <c r="G116" s="62" t="s">
        <v>1424</v>
      </c>
      <c r="H116" s="62" t="s">
        <v>2337</v>
      </c>
      <c r="I116" s="62" t="s">
        <v>1425</v>
      </c>
      <c r="J116" s="62" t="s">
        <v>1937</v>
      </c>
      <c r="K116" s="62" t="s">
        <v>1426</v>
      </c>
      <c r="L116" s="62" t="s">
        <v>1817</v>
      </c>
    </row>
    <row r="117" spans="2:12" x14ac:dyDescent="0.25">
      <c r="B117" s="62" t="s">
        <v>1818</v>
      </c>
      <c r="C117" s="62" t="s">
        <v>224</v>
      </c>
      <c r="D117" s="62" t="s">
        <v>289</v>
      </c>
      <c r="E117" s="62" t="s">
        <v>104</v>
      </c>
      <c r="F117" s="62" t="s">
        <v>1427</v>
      </c>
      <c r="G117" s="62" t="s">
        <v>1428</v>
      </c>
      <c r="H117" s="62" t="s">
        <v>2338</v>
      </c>
      <c r="I117" s="62" t="s">
        <v>1429</v>
      </c>
      <c r="J117" s="62" t="s">
        <v>1938</v>
      </c>
      <c r="K117" s="62" t="s">
        <v>1430</v>
      </c>
      <c r="L117" s="62" t="s">
        <v>1820</v>
      </c>
    </row>
    <row r="118" spans="2:12" x14ac:dyDescent="0.25">
      <c r="B118" s="62" t="s">
        <v>1821</v>
      </c>
      <c r="C118" s="62" t="s">
        <v>224</v>
      </c>
      <c r="D118" s="62" t="s">
        <v>290</v>
      </c>
      <c r="E118" s="62" t="s">
        <v>105</v>
      </c>
      <c r="F118" s="62" t="s">
        <v>1431</v>
      </c>
      <c r="G118" s="62" t="s">
        <v>1432</v>
      </c>
      <c r="H118" s="62" t="s">
        <v>2339</v>
      </c>
      <c r="I118" s="62" t="s">
        <v>1433</v>
      </c>
      <c r="J118" s="62" t="s">
        <v>1939</v>
      </c>
      <c r="K118" s="62" t="s">
        <v>1434</v>
      </c>
      <c r="L118" s="62" t="s">
        <v>1823</v>
      </c>
    </row>
    <row r="119" spans="2:12" x14ac:dyDescent="0.25">
      <c r="B119" s="62" t="s">
        <v>1824</v>
      </c>
      <c r="C119" s="62" t="s">
        <v>224</v>
      </c>
      <c r="D119" s="62" t="s">
        <v>291</v>
      </c>
      <c r="E119" s="62" t="s">
        <v>106</v>
      </c>
      <c r="F119" s="62" t="s">
        <v>1435</v>
      </c>
      <c r="G119" s="62" t="s">
        <v>1436</v>
      </c>
      <c r="H119" s="62" t="s">
        <v>2340</v>
      </c>
      <c r="I119" s="62" t="s">
        <v>1437</v>
      </c>
      <c r="J119" s="62" t="s">
        <v>1940</v>
      </c>
      <c r="K119" s="62" t="s">
        <v>1438</v>
      </c>
      <c r="L119" s="62" t="s">
        <v>1826</v>
      </c>
    </row>
    <row r="120" spans="2:12" x14ac:dyDescent="0.25">
      <c r="B120" s="62" t="s">
        <v>1827</v>
      </c>
      <c r="C120" s="62" t="s">
        <v>224</v>
      </c>
      <c r="D120" s="62" t="s">
        <v>292</v>
      </c>
      <c r="E120" s="62" t="s">
        <v>107</v>
      </c>
      <c r="F120" s="62" t="s">
        <v>1439</v>
      </c>
      <c r="G120" s="62" t="s">
        <v>1440</v>
      </c>
      <c r="H120" s="62" t="s">
        <v>2341</v>
      </c>
      <c r="I120" s="62" t="s">
        <v>1441</v>
      </c>
      <c r="J120" s="62" t="s">
        <v>1941</v>
      </c>
      <c r="K120" s="62" t="s">
        <v>1442</v>
      </c>
      <c r="L120" s="62" t="s">
        <v>1829</v>
      </c>
    </row>
    <row r="121" spans="2:12" x14ac:dyDescent="0.25">
      <c r="B121" s="62" t="s">
        <v>1830</v>
      </c>
      <c r="C121" s="62" t="s">
        <v>224</v>
      </c>
      <c r="D121" s="62" t="s">
        <v>293</v>
      </c>
      <c r="E121" s="62" t="s">
        <v>108</v>
      </c>
      <c r="F121" s="62" t="s">
        <v>1443</v>
      </c>
      <c r="G121" s="62" t="s">
        <v>1444</v>
      </c>
      <c r="H121" s="62" t="s">
        <v>2342</v>
      </c>
      <c r="I121" s="62" t="s">
        <v>1445</v>
      </c>
      <c r="J121" s="62" t="s">
        <v>1942</v>
      </c>
      <c r="K121" s="62" t="s">
        <v>1446</v>
      </c>
      <c r="L121" s="62" t="s">
        <v>1832</v>
      </c>
    </row>
    <row r="122" spans="2:12" x14ac:dyDescent="0.25">
      <c r="B122" s="62" t="s">
        <v>1833</v>
      </c>
      <c r="C122" s="62" t="s">
        <v>224</v>
      </c>
      <c r="D122" s="62" t="s">
        <v>294</v>
      </c>
      <c r="E122" s="62" t="s">
        <v>109</v>
      </c>
      <c r="F122" s="62" t="s">
        <v>1447</v>
      </c>
      <c r="G122" s="62" t="s">
        <v>1448</v>
      </c>
      <c r="H122" s="62" t="s">
        <v>2343</v>
      </c>
      <c r="I122" s="62" t="s">
        <v>1449</v>
      </c>
      <c r="J122" s="62" t="s">
        <v>1943</v>
      </c>
      <c r="K122" s="62" t="s">
        <v>1450</v>
      </c>
      <c r="L122" s="62" t="s">
        <v>1835</v>
      </c>
    </row>
    <row r="123" spans="2:12" x14ac:dyDescent="0.25">
      <c r="B123" s="62" t="s">
        <v>1836</v>
      </c>
      <c r="C123" s="62" t="s">
        <v>224</v>
      </c>
      <c r="D123" s="62" t="s">
        <v>295</v>
      </c>
      <c r="E123" s="62" t="s">
        <v>110</v>
      </c>
      <c r="F123" s="62" t="s">
        <v>1451</v>
      </c>
      <c r="G123" s="62" t="s">
        <v>1452</v>
      </c>
      <c r="H123" s="62" t="s">
        <v>2344</v>
      </c>
      <c r="I123" s="62" t="s">
        <v>1453</v>
      </c>
      <c r="J123" s="62" t="s">
        <v>1944</v>
      </c>
      <c r="K123" s="62" t="s">
        <v>1454</v>
      </c>
      <c r="L123" s="62" t="s">
        <v>1838</v>
      </c>
    </row>
    <row r="124" spans="2:12" x14ac:dyDescent="0.25">
      <c r="B124" s="62" t="s">
        <v>1839</v>
      </c>
      <c r="E124" s="62" t="s">
        <v>111</v>
      </c>
      <c r="F124" s="62" t="s">
        <v>1075</v>
      </c>
      <c r="G124" s="62" t="s">
        <v>1076</v>
      </c>
      <c r="H124" s="62" t="s">
        <v>1077</v>
      </c>
      <c r="I124" s="62" t="s">
        <v>1078</v>
      </c>
      <c r="J124" s="62" t="s">
        <v>1079</v>
      </c>
      <c r="K124" s="62" t="s">
        <v>1080</v>
      </c>
      <c r="L124" s="62" t="s">
        <v>1840</v>
      </c>
    </row>
    <row r="125" spans="2:12" x14ac:dyDescent="0.25">
      <c r="B125" s="62" t="s">
        <v>1841</v>
      </c>
    </row>
    <row r="126" spans="2:12" x14ac:dyDescent="0.25">
      <c r="B126" s="62" t="s">
        <v>1842</v>
      </c>
      <c r="E126" s="62" t="s">
        <v>112</v>
      </c>
      <c r="F126" s="62" t="s">
        <v>1081</v>
      </c>
      <c r="G126" s="62" t="s">
        <v>1082</v>
      </c>
      <c r="H126" s="62" t="s">
        <v>1083</v>
      </c>
      <c r="I126" s="62" t="s">
        <v>1084</v>
      </c>
      <c r="J126" s="62" t="s">
        <v>1085</v>
      </c>
      <c r="K126" s="62" t="s">
        <v>1086</v>
      </c>
      <c r="L126" s="62" t="s">
        <v>1843</v>
      </c>
    </row>
    <row r="127" spans="2:12" x14ac:dyDescent="0.25">
      <c r="B127" s="62" t="s">
        <v>1844</v>
      </c>
    </row>
    <row r="128" spans="2:12" x14ac:dyDescent="0.25">
      <c r="B128" s="62" t="s">
        <v>1845</v>
      </c>
      <c r="E128" s="62" t="s">
        <v>2345</v>
      </c>
      <c r="F128" s="62" t="s">
        <v>1087</v>
      </c>
      <c r="G128" s="62" t="s">
        <v>1088</v>
      </c>
      <c r="H128" s="62" t="s">
        <v>1089</v>
      </c>
      <c r="I128" s="62" t="s">
        <v>1090</v>
      </c>
      <c r="J128" s="62" t="s">
        <v>1091</v>
      </c>
      <c r="K128" s="62" t="s">
        <v>1092</v>
      </c>
    </row>
    <row r="129" spans="2:2" x14ac:dyDescent="0.25">
      <c r="B129" s="62" t="s">
        <v>1847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18A9-D658-460A-8FE6-C1BAB4A72FFB}">
  <dimension ref="A1:L129"/>
  <sheetViews>
    <sheetView workbookViewId="0"/>
  </sheetViews>
  <sheetFormatPr defaultRowHeight="15" x14ac:dyDescent="0.25"/>
  <sheetData>
    <row r="1" spans="1:12" x14ac:dyDescent="0.25">
      <c r="A1" s="62" t="s">
        <v>2352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  <c r="K1" s="62" t="s">
        <v>183</v>
      </c>
      <c r="L1" s="62" t="s">
        <v>633</v>
      </c>
    </row>
    <row r="2" spans="1:12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  <c r="K2" s="62" t="s">
        <v>184</v>
      </c>
      <c r="L2" s="62" t="s">
        <v>184</v>
      </c>
    </row>
    <row r="4" spans="1:12" x14ac:dyDescent="0.25">
      <c r="A4" s="62" t="s">
        <v>2</v>
      </c>
      <c r="B4" s="62" t="s">
        <v>170</v>
      </c>
      <c r="E4" s="62" t="s">
        <v>3</v>
      </c>
    </row>
    <row r="5" spans="1:12" x14ac:dyDescent="0.25">
      <c r="A5" s="62" t="s">
        <v>166</v>
      </c>
      <c r="B5" s="62" t="s">
        <v>298</v>
      </c>
      <c r="E5" s="62" t="s">
        <v>646</v>
      </c>
    </row>
    <row r="6" spans="1:12" x14ac:dyDescent="0.25">
      <c r="A6" s="62" t="s">
        <v>167</v>
      </c>
      <c r="B6" s="62" t="s">
        <v>300</v>
      </c>
      <c r="E6" s="62" t="s">
        <v>186</v>
      </c>
    </row>
    <row r="7" spans="1:12" x14ac:dyDescent="0.25">
      <c r="A7" s="62" t="s">
        <v>168</v>
      </c>
      <c r="B7" s="62" t="s">
        <v>301</v>
      </c>
    </row>
    <row r="8" spans="1:12" x14ac:dyDescent="0.25">
      <c r="G8" s="62" t="s">
        <v>5</v>
      </c>
      <c r="H8" s="62" t="s">
        <v>187</v>
      </c>
      <c r="I8" s="62" t="s">
        <v>6</v>
      </c>
      <c r="J8" s="62" t="s">
        <v>5</v>
      </c>
      <c r="K8" s="62" t="s">
        <v>2346</v>
      </c>
      <c r="L8" s="62" t="s">
        <v>634</v>
      </c>
    </row>
    <row r="9" spans="1:12" x14ac:dyDescent="0.25">
      <c r="F9" s="62" t="s">
        <v>188</v>
      </c>
      <c r="G9" s="62" t="s">
        <v>189</v>
      </c>
      <c r="H9" s="62" t="s">
        <v>7</v>
      </c>
      <c r="I9" s="62" t="s">
        <v>188</v>
      </c>
      <c r="J9" s="62" t="s">
        <v>647</v>
      </c>
      <c r="K9" s="62" t="s">
        <v>647</v>
      </c>
      <c r="L9" s="62" t="s">
        <v>635</v>
      </c>
    </row>
    <row r="10" spans="1:12" x14ac:dyDescent="0.25">
      <c r="A10" s="62" t="s">
        <v>1</v>
      </c>
      <c r="B10" s="62" t="s">
        <v>8</v>
      </c>
      <c r="C10" s="62" t="s">
        <v>9</v>
      </c>
      <c r="D10" s="62" t="s">
        <v>10</v>
      </c>
    </row>
    <row r="11" spans="1:12" x14ac:dyDescent="0.25">
      <c r="B11" s="62" t="s">
        <v>1536</v>
      </c>
      <c r="C11" s="62" t="s">
        <v>190</v>
      </c>
      <c r="D11" s="62" t="s">
        <v>191</v>
      </c>
      <c r="E11" s="62" t="s">
        <v>11</v>
      </c>
      <c r="F11" s="62" t="s">
        <v>1098</v>
      </c>
      <c r="G11" s="62" t="s">
        <v>1099</v>
      </c>
      <c r="H11" s="62" t="s">
        <v>185</v>
      </c>
      <c r="I11" s="62" t="s">
        <v>1100</v>
      </c>
      <c r="J11" s="62" t="s">
        <v>1855</v>
      </c>
      <c r="K11" s="62" t="s">
        <v>1101</v>
      </c>
      <c r="L11" s="62" t="s">
        <v>1538</v>
      </c>
    </row>
    <row r="12" spans="1:12" x14ac:dyDescent="0.25">
      <c r="B12" s="62" t="s">
        <v>1539</v>
      </c>
      <c r="C12" s="62" t="s">
        <v>190</v>
      </c>
      <c r="D12" s="62" t="s">
        <v>192</v>
      </c>
      <c r="E12" s="62" t="s">
        <v>12</v>
      </c>
      <c r="F12" s="62" t="s">
        <v>1102</v>
      </c>
      <c r="G12" s="62" t="s">
        <v>1103</v>
      </c>
      <c r="H12" s="62" t="s">
        <v>185</v>
      </c>
      <c r="I12" s="62" t="s">
        <v>1104</v>
      </c>
      <c r="J12" s="62" t="s">
        <v>1856</v>
      </c>
      <c r="K12" s="62" t="s">
        <v>1105</v>
      </c>
      <c r="L12" s="62" t="s">
        <v>1541</v>
      </c>
    </row>
    <row r="13" spans="1:12" x14ac:dyDescent="0.25">
      <c r="B13" s="62" t="s">
        <v>1542</v>
      </c>
      <c r="E13" s="62" t="s">
        <v>13</v>
      </c>
      <c r="F13" s="62" t="s">
        <v>656</v>
      </c>
      <c r="G13" s="62" t="s">
        <v>657</v>
      </c>
      <c r="H13" s="62" t="s">
        <v>658</v>
      </c>
      <c r="I13" s="62" t="s">
        <v>659</v>
      </c>
      <c r="J13" s="62" t="s">
        <v>660</v>
      </c>
      <c r="K13" s="62" t="s">
        <v>661</v>
      </c>
      <c r="L13" s="62" t="s">
        <v>1543</v>
      </c>
    </row>
    <row r="14" spans="1:12" x14ac:dyDescent="0.25">
      <c r="B14" s="62" t="s">
        <v>1544</v>
      </c>
    </row>
    <row r="15" spans="1:12" x14ac:dyDescent="0.25">
      <c r="B15" s="62" t="s">
        <v>1545</v>
      </c>
      <c r="C15" s="62" t="s">
        <v>190</v>
      </c>
      <c r="D15" s="62" t="s">
        <v>193</v>
      </c>
      <c r="E15" s="62" t="s">
        <v>14</v>
      </c>
      <c r="F15" s="62" t="s">
        <v>1106</v>
      </c>
      <c r="G15" s="62" t="s">
        <v>1107</v>
      </c>
      <c r="H15" s="62" t="s">
        <v>185</v>
      </c>
      <c r="I15" s="62" t="s">
        <v>1108</v>
      </c>
      <c r="J15" s="62" t="s">
        <v>1857</v>
      </c>
      <c r="K15" s="62" t="s">
        <v>1109</v>
      </c>
      <c r="L15" s="62" t="s">
        <v>1547</v>
      </c>
    </row>
    <row r="16" spans="1:12" x14ac:dyDescent="0.25">
      <c r="B16" s="62" t="s">
        <v>1548</v>
      </c>
      <c r="C16" s="62" t="s">
        <v>190</v>
      </c>
      <c r="D16" s="62" t="s">
        <v>194</v>
      </c>
      <c r="E16" s="62" t="s">
        <v>15</v>
      </c>
      <c r="F16" s="62" t="s">
        <v>1110</v>
      </c>
      <c r="G16" s="62" t="s">
        <v>1111</v>
      </c>
      <c r="H16" s="62" t="s">
        <v>185</v>
      </c>
      <c r="I16" s="62" t="s">
        <v>1112</v>
      </c>
      <c r="J16" s="62" t="s">
        <v>1858</v>
      </c>
      <c r="K16" s="62" t="s">
        <v>1113</v>
      </c>
      <c r="L16" s="62" t="s">
        <v>1550</v>
      </c>
    </row>
    <row r="17" spans="2:12" x14ac:dyDescent="0.25">
      <c r="B17" s="62" t="s">
        <v>1551</v>
      </c>
      <c r="C17" s="62" t="s">
        <v>190</v>
      </c>
      <c r="D17" s="62" t="s">
        <v>195</v>
      </c>
      <c r="E17" s="62" t="s">
        <v>16</v>
      </c>
      <c r="F17" s="62" t="s">
        <v>1114</v>
      </c>
      <c r="G17" s="62" t="s">
        <v>1115</v>
      </c>
      <c r="H17" s="62" t="s">
        <v>185</v>
      </c>
      <c r="I17" s="62" t="s">
        <v>1116</v>
      </c>
      <c r="J17" s="62" t="s">
        <v>1859</v>
      </c>
      <c r="K17" s="62" t="s">
        <v>1117</v>
      </c>
      <c r="L17" s="62" t="s">
        <v>1553</v>
      </c>
    </row>
    <row r="18" spans="2:12" x14ac:dyDescent="0.25">
      <c r="B18" s="62" t="s">
        <v>1554</v>
      </c>
      <c r="E18" s="62" t="s">
        <v>17</v>
      </c>
      <c r="F18" s="62" t="s">
        <v>674</v>
      </c>
      <c r="G18" s="62" t="s">
        <v>1118</v>
      </c>
      <c r="H18" s="62" t="s">
        <v>1555</v>
      </c>
      <c r="I18" s="62" t="s">
        <v>676</v>
      </c>
      <c r="J18" s="62" t="s">
        <v>677</v>
      </c>
      <c r="K18" s="62" t="s">
        <v>678</v>
      </c>
      <c r="L18" s="62" t="s">
        <v>1556</v>
      </c>
    </row>
    <row r="19" spans="2:12" x14ac:dyDescent="0.25">
      <c r="B19" s="62" t="s">
        <v>1557</v>
      </c>
    </row>
    <row r="20" spans="2:12" x14ac:dyDescent="0.25">
      <c r="B20" s="62" t="s">
        <v>1558</v>
      </c>
      <c r="C20" s="62" t="s">
        <v>190</v>
      </c>
      <c r="D20" s="62" t="s">
        <v>199</v>
      </c>
      <c r="E20" s="62" t="s">
        <v>18</v>
      </c>
      <c r="F20" s="62" t="s">
        <v>1119</v>
      </c>
      <c r="G20" s="62" t="s">
        <v>1120</v>
      </c>
      <c r="H20" s="62" t="s">
        <v>185</v>
      </c>
      <c r="I20" s="62" t="s">
        <v>1121</v>
      </c>
      <c r="J20" s="62" t="s">
        <v>1860</v>
      </c>
      <c r="K20" s="62" t="s">
        <v>1122</v>
      </c>
      <c r="L20" s="62" t="s">
        <v>1560</v>
      </c>
    </row>
    <row r="21" spans="2:12" x14ac:dyDescent="0.25">
      <c r="B21" s="62" t="s">
        <v>1561</v>
      </c>
      <c r="C21" s="62" t="s">
        <v>190</v>
      </c>
      <c r="D21" s="62" t="s">
        <v>200</v>
      </c>
      <c r="E21" s="62" t="s">
        <v>19</v>
      </c>
      <c r="F21" s="62" t="s">
        <v>1123</v>
      </c>
      <c r="G21" s="62" t="s">
        <v>1124</v>
      </c>
      <c r="H21" s="62" t="s">
        <v>185</v>
      </c>
      <c r="I21" s="62" t="s">
        <v>1125</v>
      </c>
      <c r="J21" s="62" t="s">
        <v>1861</v>
      </c>
      <c r="K21" s="62" t="s">
        <v>1126</v>
      </c>
      <c r="L21" s="62" t="s">
        <v>1563</v>
      </c>
    </row>
    <row r="22" spans="2:12" x14ac:dyDescent="0.25">
      <c r="B22" s="62" t="s">
        <v>1564</v>
      </c>
      <c r="C22" s="62" t="s">
        <v>190</v>
      </c>
      <c r="D22" s="62" t="s">
        <v>201</v>
      </c>
      <c r="E22" s="62" t="s">
        <v>20</v>
      </c>
      <c r="F22" s="62" t="s">
        <v>1127</v>
      </c>
      <c r="G22" s="62" t="s">
        <v>1128</v>
      </c>
      <c r="H22" s="62" t="s">
        <v>185</v>
      </c>
      <c r="I22" s="62" t="s">
        <v>1129</v>
      </c>
      <c r="J22" s="62" t="s">
        <v>1862</v>
      </c>
      <c r="K22" s="62" t="s">
        <v>1130</v>
      </c>
      <c r="L22" s="62" t="s">
        <v>1566</v>
      </c>
    </row>
    <row r="23" spans="2:12" x14ac:dyDescent="0.25">
      <c r="B23" s="62" t="s">
        <v>1567</v>
      </c>
      <c r="C23" s="62" t="s">
        <v>190</v>
      </c>
      <c r="D23" s="62" t="s">
        <v>202</v>
      </c>
      <c r="E23" s="62" t="s">
        <v>21</v>
      </c>
      <c r="F23" s="62" t="s">
        <v>1131</v>
      </c>
      <c r="G23" s="62" t="s">
        <v>1132</v>
      </c>
      <c r="H23" s="62" t="s">
        <v>185</v>
      </c>
      <c r="I23" s="62" t="s">
        <v>1133</v>
      </c>
      <c r="J23" s="62" t="s">
        <v>1863</v>
      </c>
      <c r="K23" s="62" t="s">
        <v>1134</v>
      </c>
      <c r="L23" s="62" t="s">
        <v>1569</v>
      </c>
    </row>
    <row r="24" spans="2:12" x14ac:dyDescent="0.25">
      <c r="B24" s="62" t="s">
        <v>1570</v>
      </c>
      <c r="E24" s="62" t="s">
        <v>22</v>
      </c>
      <c r="F24" s="62" t="s">
        <v>695</v>
      </c>
      <c r="G24" s="62" t="s">
        <v>696</v>
      </c>
      <c r="H24" s="62" t="s">
        <v>697</v>
      </c>
      <c r="I24" s="62" t="s">
        <v>698</v>
      </c>
      <c r="J24" s="62" t="s">
        <v>699</v>
      </c>
      <c r="K24" s="62" t="s">
        <v>700</v>
      </c>
      <c r="L24" s="62" t="s">
        <v>1571</v>
      </c>
    </row>
    <row r="25" spans="2:12" x14ac:dyDescent="0.25">
      <c r="B25" s="62" t="s">
        <v>1572</v>
      </c>
    </row>
    <row r="26" spans="2:12" x14ac:dyDescent="0.25">
      <c r="B26" s="62" t="s">
        <v>1573</v>
      </c>
      <c r="C26" s="62" t="s">
        <v>190</v>
      </c>
      <c r="D26" s="62" t="s">
        <v>207</v>
      </c>
      <c r="E26" s="62" t="s">
        <v>23</v>
      </c>
      <c r="F26" s="62" t="s">
        <v>1135</v>
      </c>
      <c r="G26" s="62" t="s">
        <v>1136</v>
      </c>
      <c r="H26" s="62" t="s">
        <v>185</v>
      </c>
      <c r="I26" s="62" t="s">
        <v>1137</v>
      </c>
      <c r="J26" s="62" t="s">
        <v>1864</v>
      </c>
      <c r="K26" s="62" t="s">
        <v>1138</v>
      </c>
      <c r="L26" s="62" t="s">
        <v>1575</v>
      </c>
    </row>
    <row r="27" spans="2:12" x14ac:dyDescent="0.25">
      <c r="B27" s="62" t="s">
        <v>1576</v>
      </c>
      <c r="C27" s="62" t="s">
        <v>190</v>
      </c>
      <c r="D27" s="62" t="s">
        <v>208</v>
      </c>
      <c r="E27" s="62" t="s">
        <v>24</v>
      </c>
      <c r="F27" s="62" t="s">
        <v>1139</v>
      </c>
      <c r="G27" s="62" t="s">
        <v>1140</v>
      </c>
      <c r="H27" s="62" t="s">
        <v>185</v>
      </c>
      <c r="I27" s="62" t="s">
        <v>1141</v>
      </c>
      <c r="J27" s="62" t="s">
        <v>1865</v>
      </c>
      <c r="K27" s="62" t="s">
        <v>1142</v>
      </c>
      <c r="L27" s="62" t="s">
        <v>1578</v>
      </c>
    </row>
    <row r="28" spans="2:12" x14ac:dyDescent="0.25">
      <c r="B28" s="62" t="s">
        <v>1579</v>
      </c>
      <c r="C28" s="62" t="s">
        <v>190</v>
      </c>
      <c r="D28" s="62" t="s">
        <v>209</v>
      </c>
      <c r="E28" s="62" t="s">
        <v>25</v>
      </c>
      <c r="F28" s="62" t="s">
        <v>1143</v>
      </c>
      <c r="G28" s="62" t="s">
        <v>1144</v>
      </c>
      <c r="H28" s="62" t="s">
        <v>185</v>
      </c>
      <c r="I28" s="62" t="s">
        <v>1145</v>
      </c>
      <c r="J28" s="62" t="s">
        <v>1866</v>
      </c>
      <c r="K28" s="62" t="s">
        <v>1146</v>
      </c>
      <c r="L28" s="62" t="s">
        <v>1581</v>
      </c>
    </row>
    <row r="29" spans="2:12" x14ac:dyDescent="0.25">
      <c r="B29" s="62" t="s">
        <v>1582</v>
      </c>
      <c r="C29" s="62" t="s">
        <v>190</v>
      </c>
      <c r="D29" s="62" t="s">
        <v>210</v>
      </c>
      <c r="E29" s="62" t="s">
        <v>26</v>
      </c>
      <c r="F29" s="62" t="s">
        <v>1147</v>
      </c>
      <c r="G29" s="62" t="s">
        <v>1148</v>
      </c>
      <c r="H29" s="62" t="s">
        <v>185</v>
      </c>
      <c r="I29" s="62" t="s">
        <v>1149</v>
      </c>
      <c r="J29" s="62" t="s">
        <v>1867</v>
      </c>
      <c r="K29" s="62" t="s">
        <v>1150</v>
      </c>
      <c r="L29" s="62" t="s">
        <v>1584</v>
      </c>
    </row>
    <row r="30" spans="2:12" x14ac:dyDescent="0.25">
      <c r="B30" s="62" t="s">
        <v>1585</v>
      </c>
      <c r="C30" s="62" t="s">
        <v>190</v>
      </c>
      <c r="D30" s="62" t="s">
        <v>211</v>
      </c>
      <c r="E30" s="62" t="s">
        <v>27</v>
      </c>
      <c r="F30" s="62" t="s">
        <v>1151</v>
      </c>
      <c r="G30" s="62" t="s">
        <v>1152</v>
      </c>
      <c r="H30" s="62" t="s">
        <v>185</v>
      </c>
      <c r="I30" s="62" t="s">
        <v>1153</v>
      </c>
      <c r="J30" s="62" t="s">
        <v>1868</v>
      </c>
      <c r="K30" s="62" t="s">
        <v>1154</v>
      </c>
      <c r="L30" s="62" t="s">
        <v>1587</v>
      </c>
    </row>
    <row r="31" spans="2:12" x14ac:dyDescent="0.25">
      <c r="B31" s="62" t="s">
        <v>1588</v>
      </c>
      <c r="E31" s="62" t="s">
        <v>28</v>
      </c>
      <c r="F31" s="62" t="s">
        <v>721</v>
      </c>
      <c r="G31" s="62" t="s">
        <v>722</v>
      </c>
      <c r="H31" s="62" t="s">
        <v>723</v>
      </c>
      <c r="I31" s="62" t="s">
        <v>724</v>
      </c>
      <c r="J31" s="62" t="s">
        <v>725</v>
      </c>
      <c r="K31" s="62" t="s">
        <v>726</v>
      </c>
      <c r="L31" s="62" t="s">
        <v>1589</v>
      </c>
    </row>
    <row r="32" spans="2:12" x14ac:dyDescent="0.25">
      <c r="B32" s="62" t="s">
        <v>1590</v>
      </c>
    </row>
    <row r="33" spans="2:12" x14ac:dyDescent="0.25">
      <c r="B33" s="62" t="s">
        <v>1591</v>
      </c>
      <c r="C33" s="62" t="s">
        <v>190</v>
      </c>
      <c r="D33" s="62" t="s">
        <v>216</v>
      </c>
      <c r="E33" s="62" t="s">
        <v>29</v>
      </c>
      <c r="F33" s="62" t="s">
        <v>1155</v>
      </c>
      <c r="G33" s="62" t="s">
        <v>1156</v>
      </c>
      <c r="H33" s="62" t="s">
        <v>185</v>
      </c>
      <c r="I33" s="62" t="s">
        <v>1157</v>
      </c>
      <c r="J33" s="62" t="s">
        <v>1869</v>
      </c>
      <c r="K33" s="62" t="s">
        <v>1158</v>
      </c>
      <c r="L33" s="62" t="s">
        <v>1593</v>
      </c>
    </row>
    <row r="34" spans="2:12" x14ac:dyDescent="0.25">
      <c r="B34" s="62" t="s">
        <v>1594</v>
      </c>
      <c r="C34" s="62" t="s">
        <v>190</v>
      </c>
      <c r="D34" s="62" t="s">
        <v>217</v>
      </c>
      <c r="E34" s="62" t="s">
        <v>30</v>
      </c>
      <c r="F34" s="62" t="s">
        <v>1159</v>
      </c>
      <c r="G34" s="62" t="s">
        <v>1160</v>
      </c>
      <c r="H34" s="62" t="s">
        <v>185</v>
      </c>
      <c r="I34" s="62" t="s">
        <v>1161</v>
      </c>
      <c r="J34" s="62" t="s">
        <v>1870</v>
      </c>
      <c r="K34" s="62" t="s">
        <v>1162</v>
      </c>
      <c r="L34" s="62" t="s">
        <v>1596</v>
      </c>
    </row>
    <row r="35" spans="2:12" x14ac:dyDescent="0.25">
      <c r="B35" s="62" t="s">
        <v>1597</v>
      </c>
      <c r="C35" s="62" t="s">
        <v>190</v>
      </c>
      <c r="D35" s="62" t="s">
        <v>218</v>
      </c>
      <c r="E35" s="62" t="s">
        <v>31</v>
      </c>
      <c r="F35" s="62" t="s">
        <v>1163</v>
      </c>
      <c r="G35" s="62" t="s">
        <v>1164</v>
      </c>
      <c r="H35" s="62" t="s">
        <v>185</v>
      </c>
      <c r="I35" s="62" t="s">
        <v>1165</v>
      </c>
      <c r="J35" s="62" t="s">
        <v>1871</v>
      </c>
      <c r="K35" s="62" t="s">
        <v>1166</v>
      </c>
      <c r="L35" s="62" t="s">
        <v>1599</v>
      </c>
    </row>
    <row r="36" spans="2:12" x14ac:dyDescent="0.25">
      <c r="B36" s="62" t="s">
        <v>1600</v>
      </c>
      <c r="E36" s="62" t="s">
        <v>32</v>
      </c>
      <c r="F36" s="62" t="s">
        <v>739</v>
      </c>
      <c r="G36" s="62" t="s">
        <v>740</v>
      </c>
      <c r="H36" s="62" t="s">
        <v>741</v>
      </c>
      <c r="I36" s="62" t="s">
        <v>742</v>
      </c>
      <c r="J36" s="62" t="s">
        <v>743</v>
      </c>
      <c r="K36" s="62" t="s">
        <v>744</v>
      </c>
      <c r="L36" s="62" t="s">
        <v>1601</v>
      </c>
    </row>
    <row r="37" spans="2:12" x14ac:dyDescent="0.25">
      <c r="B37" s="62" t="s">
        <v>1872</v>
      </c>
    </row>
    <row r="38" spans="2:12" x14ac:dyDescent="0.25">
      <c r="B38" s="62" t="s">
        <v>1602</v>
      </c>
      <c r="C38" s="62" t="s">
        <v>190</v>
      </c>
      <c r="D38" s="62" t="s">
        <v>223</v>
      </c>
      <c r="E38" s="62" t="s">
        <v>33</v>
      </c>
      <c r="F38" s="62" t="s">
        <v>1167</v>
      </c>
      <c r="G38" s="62" t="s">
        <v>1168</v>
      </c>
      <c r="H38" s="62" t="s">
        <v>185</v>
      </c>
      <c r="I38" s="62" t="s">
        <v>1169</v>
      </c>
      <c r="J38" s="62" t="s">
        <v>1873</v>
      </c>
      <c r="K38" s="62" t="s">
        <v>1170</v>
      </c>
      <c r="L38" s="62" t="s">
        <v>1604</v>
      </c>
    </row>
    <row r="39" spans="2:12" x14ac:dyDescent="0.25">
      <c r="B39" s="62" t="s">
        <v>1605</v>
      </c>
      <c r="E39" s="62" t="s">
        <v>34</v>
      </c>
      <c r="F39" s="62" t="s">
        <v>749</v>
      </c>
      <c r="G39" s="62" t="s">
        <v>750</v>
      </c>
      <c r="H39" s="62" t="s">
        <v>751</v>
      </c>
      <c r="I39" s="62" t="s">
        <v>752</v>
      </c>
      <c r="J39" s="62" t="s">
        <v>753</v>
      </c>
      <c r="K39" s="62" t="s">
        <v>754</v>
      </c>
      <c r="L39" s="62" t="s">
        <v>1606</v>
      </c>
    </row>
    <row r="40" spans="2:12" x14ac:dyDescent="0.25">
      <c r="B40" s="62" t="s">
        <v>1607</v>
      </c>
    </row>
    <row r="41" spans="2:12" x14ac:dyDescent="0.25">
      <c r="B41" s="62" t="s">
        <v>1608</v>
      </c>
      <c r="E41" s="62" t="s">
        <v>35</v>
      </c>
      <c r="F41" s="62" t="s">
        <v>755</v>
      </c>
      <c r="G41" s="62" t="s">
        <v>756</v>
      </c>
      <c r="H41" s="62" t="s">
        <v>757</v>
      </c>
      <c r="I41" s="62" t="s">
        <v>758</v>
      </c>
      <c r="J41" s="62" t="s">
        <v>759</v>
      </c>
      <c r="K41" s="62" t="s">
        <v>760</v>
      </c>
      <c r="L41" s="62" t="s">
        <v>1609</v>
      </c>
    </row>
    <row r="42" spans="2:12" x14ac:dyDescent="0.25">
      <c r="B42" s="62" t="s">
        <v>1610</v>
      </c>
    </row>
    <row r="43" spans="2:12" x14ac:dyDescent="0.25">
      <c r="B43" s="62" t="s">
        <v>1611</v>
      </c>
      <c r="C43" s="62" t="s">
        <v>224</v>
      </c>
      <c r="D43" s="62" t="s">
        <v>225</v>
      </c>
      <c r="E43" s="62" t="s">
        <v>36</v>
      </c>
      <c r="F43" s="62" t="s">
        <v>1171</v>
      </c>
      <c r="G43" s="62" t="s">
        <v>1172</v>
      </c>
      <c r="H43" s="62" t="s">
        <v>185</v>
      </c>
      <c r="I43" s="62" t="s">
        <v>1173</v>
      </c>
      <c r="J43" s="62" t="s">
        <v>1874</v>
      </c>
      <c r="K43" s="62" t="s">
        <v>1174</v>
      </c>
      <c r="L43" s="62" t="s">
        <v>1613</v>
      </c>
    </row>
    <row r="44" spans="2:12" x14ac:dyDescent="0.25">
      <c r="B44" s="62" t="s">
        <v>1614</v>
      </c>
      <c r="C44" s="62" t="s">
        <v>224</v>
      </c>
      <c r="D44" s="62" t="s">
        <v>226</v>
      </c>
      <c r="E44" s="62" t="s">
        <v>37</v>
      </c>
      <c r="F44" s="62" t="s">
        <v>1175</v>
      </c>
      <c r="G44" s="62" t="s">
        <v>1176</v>
      </c>
      <c r="H44" s="62" t="s">
        <v>185</v>
      </c>
      <c r="I44" s="62" t="s">
        <v>1177</v>
      </c>
      <c r="J44" s="62" t="s">
        <v>1875</v>
      </c>
      <c r="K44" s="62" t="s">
        <v>1178</v>
      </c>
      <c r="L44" s="62" t="s">
        <v>1616</v>
      </c>
    </row>
    <row r="45" spans="2:12" x14ac:dyDescent="0.25">
      <c r="B45" s="62" t="s">
        <v>1617</v>
      </c>
      <c r="C45" s="62" t="s">
        <v>224</v>
      </c>
      <c r="D45" s="62" t="s">
        <v>227</v>
      </c>
      <c r="E45" s="62" t="s">
        <v>38</v>
      </c>
      <c r="F45" s="62" t="s">
        <v>1179</v>
      </c>
      <c r="G45" s="62" t="s">
        <v>1180</v>
      </c>
      <c r="H45" s="62" t="s">
        <v>185</v>
      </c>
      <c r="I45" s="62" t="s">
        <v>1181</v>
      </c>
      <c r="J45" s="62" t="s">
        <v>1876</v>
      </c>
      <c r="K45" s="62" t="s">
        <v>1182</v>
      </c>
      <c r="L45" s="62" t="s">
        <v>1619</v>
      </c>
    </row>
    <row r="46" spans="2:12" x14ac:dyDescent="0.25">
      <c r="B46" s="62" t="s">
        <v>1620</v>
      </c>
      <c r="C46" s="62" t="s">
        <v>224</v>
      </c>
      <c r="D46" s="62" t="s">
        <v>228</v>
      </c>
      <c r="E46" s="62" t="s">
        <v>39</v>
      </c>
      <c r="F46" s="62" t="s">
        <v>1183</v>
      </c>
      <c r="G46" s="62" t="s">
        <v>1184</v>
      </c>
      <c r="H46" s="62" t="s">
        <v>185</v>
      </c>
      <c r="I46" s="62" t="s">
        <v>1185</v>
      </c>
      <c r="J46" s="62" t="s">
        <v>1877</v>
      </c>
      <c r="K46" s="62" t="s">
        <v>1186</v>
      </c>
      <c r="L46" s="62" t="s">
        <v>1622</v>
      </c>
    </row>
    <row r="47" spans="2:12" x14ac:dyDescent="0.25">
      <c r="B47" s="62" t="s">
        <v>1623</v>
      </c>
      <c r="C47" s="62" t="s">
        <v>224</v>
      </c>
      <c r="D47" s="62" t="s">
        <v>229</v>
      </c>
      <c r="E47" s="62" t="s">
        <v>40</v>
      </c>
      <c r="F47" s="62" t="s">
        <v>1187</v>
      </c>
      <c r="G47" s="62" t="s">
        <v>1188</v>
      </c>
      <c r="H47" s="62" t="s">
        <v>185</v>
      </c>
      <c r="I47" s="62" t="s">
        <v>1189</v>
      </c>
      <c r="J47" s="62" t="s">
        <v>1878</v>
      </c>
      <c r="K47" s="62" t="s">
        <v>1190</v>
      </c>
      <c r="L47" s="62" t="s">
        <v>1625</v>
      </c>
    </row>
    <row r="48" spans="2:12" x14ac:dyDescent="0.25">
      <c r="B48" s="62" t="s">
        <v>1626</v>
      </c>
      <c r="E48" s="62" t="s">
        <v>41</v>
      </c>
      <c r="F48" s="62" t="s">
        <v>781</v>
      </c>
      <c r="G48" s="62" t="s">
        <v>782</v>
      </c>
      <c r="H48" s="62" t="s">
        <v>783</v>
      </c>
      <c r="I48" s="62" t="s">
        <v>784</v>
      </c>
      <c r="J48" s="62" t="s">
        <v>785</v>
      </c>
      <c r="K48" s="62" t="s">
        <v>786</v>
      </c>
      <c r="L48" s="62" t="s">
        <v>1627</v>
      </c>
    </row>
    <row r="49" spans="2:12" x14ac:dyDescent="0.25">
      <c r="B49" s="62" t="s">
        <v>1628</v>
      </c>
    </row>
    <row r="50" spans="2:12" x14ac:dyDescent="0.25">
      <c r="B50" s="62" t="s">
        <v>1629</v>
      </c>
      <c r="C50" s="62" t="s">
        <v>224</v>
      </c>
      <c r="D50" s="62" t="s">
        <v>230</v>
      </c>
      <c r="E50" s="62" t="s">
        <v>42</v>
      </c>
      <c r="F50" s="62" t="s">
        <v>1191</v>
      </c>
      <c r="G50" s="62" t="s">
        <v>1192</v>
      </c>
      <c r="H50" s="62" t="s">
        <v>185</v>
      </c>
      <c r="I50" s="62" t="s">
        <v>1193</v>
      </c>
      <c r="J50" s="62" t="s">
        <v>1879</v>
      </c>
      <c r="K50" s="62" t="s">
        <v>1194</v>
      </c>
      <c r="L50" s="62" t="s">
        <v>1631</v>
      </c>
    </row>
    <row r="51" spans="2:12" x14ac:dyDescent="0.25">
      <c r="B51" s="62" t="s">
        <v>1632</v>
      </c>
      <c r="C51" s="62" t="s">
        <v>224</v>
      </c>
      <c r="D51" s="62" t="s">
        <v>231</v>
      </c>
      <c r="E51" s="62" t="s">
        <v>43</v>
      </c>
      <c r="F51" s="62" t="s">
        <v>1195</v>
      </c>
      <c r="G51" s="62" t="s">
        <v>1196</v>
      </c>
      <c r="H51" s="62" t="s">
        <v>185</v>
      </c>
      <c r="I51" s="62" t="s">
        <v>1197</v>
      </c>
      <c r="J51" s="62" t="s">
        <v>1880</v>
      </c>
      <c r="K51" s="62" t="s">
        <v>1198</v>
      </c>
      <c r="L51" s="62" t="s">
        <v>1634</v>
      </c>
    </row>
    <row r="52" spans="2:12" x14ac:dyDescent="0.25">
      <c r="B52" s="62" t="s">
        <v>1635</v>
      </c>
      <c r="C52" s="62" t="s">
        <v>224</v>
      </c>
      <c r="D52" s="62" t="s">
        <v>232</v>
      </c>
      <c r="E52" s="62" t="s">
        <v>44</v>
      </c>
      <c r="F52" s="62" t="s">
        <v>1199</v>
      </c>
      <c r="G52" s="62" t="s">
        <v>1200</v>
      </c>
      <c r="H52" s="62" t="s">
        <v>185</v>
      </c>
      <c r="I52" s="62" t="s">
        <v>1201</v>
      </c>
      <c r="J52" s="62" t="s">
        <v>1881</v>
      </c>
      <c r="K52" s="62" t="s">
        <v>1202</v>
      </c>
      <c r="L52" s="62" t="s">
        <v>1637</v>
      </c>
    </row>
    <row r="53" spans="2:12" x14ac:dyDescent="0.25">
      <c r="B53" s="62" t="s">
        <v>1638</v>
      </c>
      <c r="C53" s="62" t="s">
        <v>224</v>
      </c>
      <c r="D53" s="62" t="s">
        <v>233</v>
      </c>
      <c r="E53" s="62" t="s">
        <v>45</v>
      </c>
      <c r="F53" s="62" t="s">
        <v>1203</v>
      </c>
      <c r="G53" s="62" t="s">
        <v>1204</v>
      </c>
      <c r="H53" s="62" t="s">
        <v>185</v>
      </c>
      <c r="I53" s="62" t="s">
        <v>1205</v>
      </c>
      <c r="J53" s="62" t="s">
        <v>1882</v>
      </c>
      <c r="K53" s="62" t="s">
        <v>1206</v>
      </c>
      <c r="L53" s="62" t="s">
        <v>1640</v>
      </c>
    </row>
    <row r="54" spans="2:12" x14ac:dyDescent="0.25">
      <c r="B54" s="62" t="s">
        <v>1641</v>
      </c>
      <c r="C54" s="62" t="s">
        <v>224</v>
      </c>
      <c r="D54" s="62" t="s">
        <v>234</v>
      </c>
      <c r="E54" s="62" t="s">
        <v>46</v>
      </c>
      <c r="F54" s="62" t="s">
        <v>1207</v>
      </c>
      <c r="G54" s="62" t="s">
        <v>1208</v>
      </c>
      <c r="H54" s="62" t="s">
        <v>185</v>
      </c>
      <c r="I54" s="62" t="s">
        <v>1209</v>
      </c>
      <c r="J54" s="62" t="s">
        <v>1883</v>
      </c>
      <c r="K54" s="62" t="s">
        <v>1210</v>
      </c>
      <c r="L54" s="62" t="s">
        <v>1643</v>
      </c>
    </row>
    <row r="55" spans="2:12" x14ac:dyDescent="0.25">
      <c r="B55" s="62" t="s">
        <v>1644</v>
      </c>
      <c r="C55" s="62" t="s">
        <v>224</v>
      </c>
      <c r="D55" s="62" t="s">
        <v>235</v>
      </c>
      <c r="E55" s="62" t="s">
        <v>47</v>
      </c>
      <c r="F55" s="62" t="s">
        <v>1211</v>
      </c>
      <c r="G55" s="62" t="s">
        <v>1212</v>
      </c>
      <c r="H55" s="62" t="s">
        <v>185</v>
      </c>
      <c r="I55" s="62" t="s">
        <v>1213</v>
      </c>
      <c r="J55" s="62" t="s">
        <v>1884</v>
      </c>
      <c r="K55" s="62" t="s">
        <v>1214</v>
      </c>
      <c r="L55" s="62" t="s">
        <v>1646</v>
      </c>
    </row>
    <row r="56" spans="2:12" x14ac:dyDescent="0.25">
      <c r="B56" s="62" t="s">
        <v>1647</v>
      </c>
      <c r="E56" s="62" t="s">
        <v>48</v>
      </c>
      <c r="F56" s="62" t="s">
        <v>811</v>
      </c>
      <c r="G56" s="62" t="s">
        <v>812</v>
      </c>
      <c r="H56" s="62" t="s">
        <v>185</v>
      </c>
      <c r="I56" s="62" t="s">
        <v>814</v>
      </c>
      <c r="J56" s="62" t="s">
        <v>815</v>
      </c>
      <c r="K56" s="62" t="s">
        <v>816</v>
      </c>
      <c r="L56" s="62" t="s">
        <v>1648</v>
      </c>
    </row>
    <row r="57" spans="2:12" x14ac:dyDescent="0.25">
      <c r="B57" s="62" t="s">
        <v>1649</v>
      </c>
      <c r="H57" s="62" t="s">
        <v>185</v>
      </c>
    </row>
    <row r="58" spans="2:12" x14ac:dyDescent="0.25">
      <c r="B58" s="62" t="s">
        <v>1650</v>
      </c>
      <c r="C58" s="62" t="s">
        <v>224</v>
      </c>
      <c r="D58" s="62" t="s">
        <v>236</v>
      </c>
      <c r="E58" s="62" t="s">
        <v>49</v>
      </c>
      <c r="F58" s="62" t="s">
        <v>1215</v>
      </c>
      <c r="G58" s="62" t="s">
        <v>1216</v>
      </c>
      <c r="H58" s="62" t="s">
        <v>185</v>
      </c>
      <c r="I58" s="62" t="s">
        <v>1217</v>
      </c>
      <c r="J58" s="62" t="s">
        <v>1885</v>
      </c>
      <c r="K58" s="62" t="s">
        <v>1218</v>
      </c>
      <c r="L58" s="62" t="s">
        <v>1652</v>
      </c>
    </row>
    <row r="59" spans="2:12" x14ac:dyDescent="0.25">
      <c r="B59" s="62" t="s">
        <v>1653</v>
      </c>
      <c r="C59" s="62" t="s">
        <v>224</v>
      </c>
      <c r="D59" s="62" t="s">
        <v>237</v>
      </c>
      <c r="E59" s="62" t="s">
        <v>50</v>
      </c>
      <c r="F59" s="62" t="s">
        <v>1219</v>
      </c>
      <c r="G59" s="62" t="s">
        <v>1220</v>
      </c>
      <c r="H59" s="62" t="s">
        <v>185</v>
      </c>
      <c r="I59" s="62" t="s">
        <v>1221</v>
      </c>
      <c r="J59" s="62" t="s">
        <v>1886</v>
      </c>
      <c r="K59" s="62" t="s">
        <v>1222</v>
      </c>
      <c r="L59" s="62" t="s">
        <v>1655</v>
      </c>
    </row>
    <row r="60" spans="2:12" x14ac:dyDescent="0.25">
      <c r="B60" s="62" t="s">
        <v>1656</v>
      </c>
      <c r="C60" s="62" t="s">
        <v>224</v>
      </c>
      <c r="D60" s="62" t="s">
        <v>238</v>
      </c>
      <c r="E60" s="62" t="s">
        <v>51</v>
      </c>
      <c r="F60" s="62" t="s">
        <v>1223</v>
      </c>
      <c r="G60" s="62" t="s">
        <v>1224</v>
      </c>
      <c r="H60" s="62" t="s">
        <v>185</v>
      </c>
      <c r="I60" s="62" t="s">
        <v>1225</v>
      </c>
      <c r="J60" s="62" t="s">
        <v>1887</v>
      </c>
      <c r="K60" s="62" t="s">
        <v>1226</v>
      </c>
      <c r="L60" s="62" t="s">
        <v>1658</v>
      </c>
    </row>
    <row r="61" spans="2:12" x14ac:dyDescent="0.25">
      <c r="B61" s="62" t="s">
        <v>1659</v>
      </c>
      <c r="C61" s="62" t="s">
        <v>224</v>
      </c>
      <c r="D61" s="62" t="s">
        <v>239</v>
      </c>
      <c r="E61" s="62" t="s">
        <v>52</v>
      </c>
      <c r="F61" s="62" t="s">
        <v>1227</v>
      </c>
      <c r="G61" s="62" t="s">
        <v>1228</v>
      </c>
      <c r="H61" s="62" t="s">
        <v>185</v>
      </c>
      <c r="I61" s="62" t="s">
        <v>1229</v>
      </c>
      <c r="J61" s="62" t="s">
        <v>1888</v>
      </c>
      <c r="K61" s="62" t="s">
        <v>1230</v>
      </c>
      <c r="L61" s="62" t="s">
        <v>1661</v>
      </c>
    </row>
    <row r="62" spans="2:12" x14ac:dyDescent="0.25">
      <c r="B62" s="62" t="s">
        <v>1662</v>
      </c>
      <c r="C62" s="62" t="s">
        <v>224</v>
      </c>
      <c r="D62" s="62" t="s">
        <v>240</v>
      </c>
      <c r="E62" s="62" t="s">
        <v>53</v>
      </c>
      <c r="F62" s="62" t="s">
        <v>1231</v>
      </c>
      <c r="G62" s="62" t="s">
        <v>1232</v>
      </c>
      <c r="H62" s="62" t="s">
        <v>185</v>
      </c>
      <c r="I62" s="62" t="s">
        <v>1233</v>
      </c>
      <c r="J62" s="62" t="s">
        <v>1889</v>
      </c>
      <c r="K62" s="62" t="s">
        <v>1234</v>
      </c>
      <c r="L62" s="62" t="s">
        <v>1664</v>
      </c>
    </row>
    <row r="63" spans="2:12" x14ac:dyDescent="0.25">
      <c r="B63" s="62" t="s">
        <v>1665</v>
      </c>
      <c r="C63" s="62" t="s">
        <v>224</v>
      </c>
      <c r="D63" s="62" t="s">
        <v>241</v>
      </c>
      <c r="E63" s="62" t="s">
        <v>54</v>
      </c>
      <c r="F63" s="62" t="s">
        <v>1235</v>
      </c>
      <c r="G63" s="62" t="s">
        <v>1236</v>
      </c>
      <c r="H63" s="62" t="s">
        <v>185</v>
      </c>
      <c r="I63" s="62" t="s">
        <v>1237</v>
      </c>
      <c r="J63" s="62" t="s">
        <v>1890</v>
      </c>
      <c r="K63" s="62" t="s">
        <v>1238</v>
      </c>
      <c r="L63" s="62" t="s">
        <v>1667</v>
      </c>
    </row>
    <row r="64" spans="2:12" x14ac:dyDescent="0.25">
      <c r="B64" s="62" t="s">
        <v>1668</v>
      </c>
      <c r="C64" s="62" t="s">
        <v>224</v>
      </c>
      <c r="D64" s="62" t="s">
        <v>242</v>
      </c>
      <c r="E64" s="62" t="s">
        <v>55</v>
      </c>
      <c r="F64" s="62" t="s">
        <v>1239</v>
      </c>
      <c r="G64" s="62" t="s">
        <v>1240</v>
      </c>
      <c r="H64" s="62" t="s">
        <v>185</v>
      </c>
      <c r="I64" s="62" t="s">
        <v>1241</v>
      </c>
      <c r="J64" s="62" t="s">
        <v>1891</v>
      </c>
      <c r="K64" s="62" t="s">
        <v>1242</v>
      </c>
      <c r="L64" s="62" t="s">
        <v>1670</v>
      </c>
    </row>
    <row r="65" spans="2:12" x14ac:dyDescent="0.25">
      <c r="B65" s="62" t="s">
        <v>1671</v>
      </c>
      <c r="E65" s="62" t="s">
        <v>56</v>
      </c>
      <c r="F65" s="62" t="s">
        <v>845</v>
      </c>
      <c r="G65" s="62" t="s">
        <v>846</v>
      </c>
      <c r="H65" s="62" t="s">
        <v>847</v>
      </c>
      <c r="I65" s="62" t="s">
        <v>848</v>
      </c>
      <c r="J65" s="62" t="s">
        <v>849</v>
      </c>
      <c r="K65" s="62" t="s">
        <v>850</v>
      </c>
      <c r="L65" s="62" t="s">
        <v>1672</v>
      </c>
    </row>
    <row r="66" spans="2:12" x14ac:dyDescent="0.25">
      <c r="B66" s="62" t="s">
        <v>1673</v>
      </c>
    </row>
    <row r="67" spans="2:12" x14ac:dyDescent="0.25">
      <c r="B67" s="62" t="s">
        <v>1674</v>
      </c>
      <c r="C67" s="62" t="s">
        <v>224</v>
      </c>
      <c r="D67" s="62" t="s">
        <v>243</v>
      </c>
      <c r="E67" s="62" t="s">
        <v>57</v>
      </c>
      <c r="F67" s="62" t="s">
        <v>1243</v>
      </c>
      <c r="G67" s="62" t="s">
        <v>1244</v>
      </c>
      <c r="H67" s="62" t="s">
        <v>185</v>
      </c>
      <c r="I67" s="62" t="s">
        <v>1245</v>
      </c>
      <c r="J67" s="62" t="s">
        <v>1892</v>
      </c>
      <c r="K67" s="62" t="s">
        <v>1246</v>
      </c>
      <c r="L67" s="62" t="s">
        <v>1676</v>
      </c>
    </row>
    <row r="68" spans="2:12" x14ac:dyDescent="0.25">
      <c r="B68" s="62" t="s">
        <v>1677</v>
      </c>
      <c r="C68" s="62" t="s">
        <v>224</v>
      </c>
      <c r="D68" s="62" t="s">
        <v>244</v>
      </c>
      <c r="E68" s="62" t="s">
        <v>58</v>
      </c>
      <c r="F68" s="62" t="s">
        <v>1247</v>
      </c>
      <c r="G68" s="62" t="s">
        <v>1248</v>
      </c>
      <c r="H68" s="62" t="s">
        <v>185</v>
      </c>
      <c r="I68" s="62" t="s">
        <v>1249</v>
      </c>
      <c r="J68" s="62" t="s">
        <v>1893</v>
      </c>
      <c r="K68" s="62" t="s">
        <v>1250</v>
      </c>
      <c r="L68" s="62" t="s">
        <v>1679</v>
      </c>
    </row>
    <row r="69" spans="2:12" x14ac:dyDescent="0.25">
      <c r="B69" s="62" t="s">
        <v>1680</v>
      </c>
      <c r="C69" s="62" t="s">
        <v>224</v>
      </c>
      <c r="D69" s="62" t="s">
        <v>245</v>
      </c>
      <c r="E69" s="62" t="s">
        <v>59</v>
      </c>
      <c r="F69" s="62" t="s">
        <v>1251</v>
      </c>
      <c r="G69" s="62" t="s">
        <v>1252</v>
      </c>
      <c r="H69" s="62" t="s">
        <v>185</v>
      </c>
      <c r="I69" s="62" t="s">
        <v>1253</v>
      </c>
      <c r="J69" s="62" t="s">
        <v>1894</v>
      </c>
      <c r="K69" s="62" t="s">
        <v>1254</v>
      </c>
      <c r="L69" s="62" t="s">
        <v>1682</v>
      </c>
    </row>
    <row r="70" spans="2:12" x14ac:dyDescent="0.25">
      <c r="B70" s="62" t="s">
        <v>1683</v>
      </c>
      <c r="C70" s="62" t="s">
        <v>224</v>
      </c>
      <c r="D70" s="62" t="s">
        <v>246</v>
      </c>
      <c r="E70" s="62" t="s">
        <v>60</v>
      </c>
      <c r="F70" s="62" t="s">
        <v>1255</v>
      </c>
      <c r="G70" s="62" t="s">
        <v>1256</v>
      </c>
      <c r="H70" s="62" t="s">
        <v>185</v>
      </c>
      <c r="I70" s="62" t="s">
        <v>1257</v>
      </c>
      <c r="J70" s="62" t="s">
        <v>1895</v>
      </c>
      <c r="K70" s="62" t="s">
        <v>1258</v>
      </c>
      <c r="L70" s="62" t="s">
        <v>1685</v>
      </c>
    </row>
    <row r="71" spans="2:12" x14ac:dyDescent="0.25">
      <c r="B71" s="62" t="s">
        <v>1686</v>
      </c>
      <c r="C71" s="62" t="s">
        <v>224</v>
      </c>
      <c r="D71" s="62" t="s">
        <v>247</v>
      </c>
      <c r="E71" s="62" t="s">
        <v>61</v>
      </c>
      <c r="F71" s="62" t="s">
        <v>1259</v>
      </c>
      <c r="G71" s="62" t="s">
        <v>1260</v>
      </c>
      <c r="H71" s="62" t="s">
        <v>185</v>
      </c>
      <c r="I71" s="62" t="s">
        <v>1261</v>
      </c>
      <c r="J71" s="62" t="s">
        <v>1896</v>
      </c>
      <c r="K71" s="62" t="s">
        <v>1262</v>
      </c>
      <c r="L71" s="62" t="s">
        <v>1688</v>
      </c>
    </row>
    <row r="72" spans="2:12" x14ac:dyDescent="0.25">
      <c r="B72" s="62" t="s">
        <v>1689</v>
      </c>
      <c r="C72" s="62" t="s">
        <v>224</v>
      </c>
      <c r="D72" s="62" t="s">
        <v>248</v>
      </c>
      <c r="E72" s="62" t="s">
        <v>62</v>
      </c>
      <c r="F72" s="62" t="s">
        <v>1263</v>
      </c>
      <c r="G72" s="62" t="s">
        <v>1264</v>
      </c>
      <c r="H72" s="62" t="s">
        <v>185</v>
      </c>
      <c r="I72" s="62" t="s">
        <v>1265</v>
      </c>
      <c r="J72" s="62" t="s">
        <v>1897</v>
      </c>
      <c r="K72" s="62" t="s">
        <v>1266</v>
      </c>
      <c r="L72" s="62" t="s">
        <v>1691</v>
      </c>
    </row>
    <row r="73" spans="2:12" x14ac:dyDescent="0.25">
      <c r="B73" s="62" t="s">
        <v>1692</v>
      </c>
      <c r="C73" s="62" t="s">
        <v>224</v>
      </c>
      <c r="D73" s="62" t="s">
        <v>249</v>
      </c>
      <c r="E73" s="62" t="s">
        <v>63</v>
      </c>
      <c r="F73" s="62" t="s">
        <v>1267</v>
      </c>
      <c r="G73" s="62" t="s">
        <v>1268</v>
      </c>
      <c r="H73" s="62" t="s">
        <v>185</v>
      </c>
      <c r="I73" s="62" t="s">
        <v>1269</v>
      </c>
      <c r="J73" s="62" t="s">
        <v>1898</v>
      </c>
      <c r="K73" s="62" t="s">
        <v>1270</v>
      </c>
      <c r="L73" s="62" t="s">
        <v>1694</v>
      </c>
    </row>
    <row r="74" spans="2:12" x14ac:dyDescent="0.25">
      <c r="B74" s="62" t="s">
        <v>1695</v>
      </c>
      <c r="C74" s="62" t="s">
        <v>224</v>
      </c>
      <c r="D74" s="62" t="s">
        <v>250</v>
      </c>
      <c r="E74" s="62" t="s">
        <v>64</v>
      </c>
      <c r="F74" s="62" t="s">
        <v>1271</v>
      </c>
      <c r="G74" s="62" t="s">
        <v>1272</v>
      </c>
      <c r="H74" s="62" t="s">
        <v>185</v>
      </c>
      <c r="I74" s="62" t="s">
        <v>1273</v>
      </c>
      <c r="J74" s="62" t="s">
        <v>1899</v>
      </c>
      <c r="K74" s="62" t="s">
        <v>1274</v>
      </c>
      <c r="L74" s="62" t="s">
        <v>1697</v>
      </c>
    </row>
    <row r="75" spans="2:12" x14ac:dyDescent="0.25">
      <c r="B75" s="62" t="s">
        <v>1698</v>
      </c>
      <c r="C75" s="62" t="s">
        <v>224</v>
      </c>
      <c r="D75" s="62" t="s">
        <v>251</v>
      </c>
      <c r="E75" s="62" t="s">
        <v>65</v>
      </c>
      <c r="F75" s="62" t="s">
        <v>1275</v>
      </c>
      <c r="G75" s="62" t="s">
        <v>1276</v>
      </c>
      <c r="H75" s="62" t="s">
        <v>185</v>
      </c>
      <c r="I75" s="62" t="s">
        <v>1277</v>
      </c>
      <c r="J75" s="62" t="s">
        <v>1900</v>
      </c>
      <c r="K75" s="62" t="s">
        <v>1278</v>
      </c>
      <c r="L75" s="62" t="s">
        <v>1700</v>
      </c>
    </row>
    <row r="76" spans="2:12" x14ac:dyDescent="0.25">
      <c r="B76" s="62" t="s">
        <v>1701</v>
      </c>
      <c r="C76" s="62" t="s">
        <v>224</v>
      </c>
      <c r="D76" s="62" t="s">
        <v>252</v>
      </c>
      <c r="E76" s="62" t="s">
        <v>66</v>
      </c>
      <c r="F76" s="62" t="s">
        <v>1279</v>
      </c>
      <c r="G76" s="62" t="s">
        <v>1280</v>
      </c>
      <c r="H76" s="62" t="s">
        <v>185</v>
      </c>
      <c r="I76" s="62" t="s">
        <v>1281</v>
      </c>
      <c r="J76" s="62" t="s">
        <v>1901</v>
      </c>
      <c r="K76" s="62" t="s">
        <v>1282</v>
      </c>
      <c r="L76" s="62" t="s">
        <v>1703</v>
      </c>
    </row>
    <row r="77" spans="2:12" x14ac:dyDescent="0.25">
      <c r="B77" s="62" t="s">
        <v>1704</v>
      </c>
      <c r="C77" s="62" t="s">
        <v>224</v>
      </c>
      <c r="D77" s="62" t="s">
        <v>253</v>
      </c>
      <c r="E77" s="62" t="s">
        <v>67</v>
      </c>
      <c r="F77" s="62" t="s">
        <v>1283</v>
      </c>
      <c r="G77" s="62" t="s">
        <v>1284</v>
      </c>
      <c r="H77" s="62" t="s">
        <v>185</v>
      </c>
      <c r="I77" s="62" t="s">
        <v>1285</v>
      </c>
      <c r="J77" s="62" t="s">
        <v>1902</v>
      </c>
      <c r="K77" s="62" t="s">
        <v>1286</v>
      </c>
      <c r="L77" s="62" t="s">
        <v>1706</v>
      </c>
    </row>
    <row r="78" spans="2:12" x14ac:dyDescent="0.25">
      <c r="B78" s="62" t="s">
        <v>1707</v>
      </c>
      <c r="C78" s="62" t="s">
        <v>224</v>
      </c>
      <c r="D78" s="62" t="s">
        <v>254</v>
      </c>
      <c r="E78" s="62" t="s">
        <v>68</v>
      </c>
      <c r="F78" s="62" t="s">
        <v>1287</v>
      </c>
      <c r="G78" s="62" t="s">
        <v>1288</v>
      </c>
      <c r="H78" s="62" t="s">
        <v>185</v>
      </c>
      <c r="I78" s="62" t="s">
        <v>1289</v>
      </c>
      <c r="J78" s="62" t="s">
        <v>1903</v>
      </c>
      <c r="K78" s="62" t="s">
        <v>1290</v>
      </c>
      <c r="L78" s="62" t="s">
        <v>1709</v>
      </c>
    </row>
    <row r="79" spans="2:12" x14ac:dyDescent="0.25">
      <c r="B79" s="62" t="s">
        <v>1710</v>
      </c>
      <c r="C79" s="62" t="s">
        <v>224</v>
      </c>
      <c r="D79" s="62" t="s">
        <v>255</v>
      </c>
      <c r="E79" s="62" t="s">
        <v>69</v>
      </c>
      <c r="F79" s="62" t="s">
        <v>1291</v>
      </c>
      <c r="G79" s="62" t="s">
        <v>1292</v>
      </c>
      <c r="H79" s="62" t="s">
        <v>185</v>
      </c>
      <c r="I79" s="62" t="s">
        <v>1293</v>
      </c>
      <c r="J79" s="62" t="s">
        <v>1904</v>
      </c>
      <c r="K79" s="62" t="s">
        <v>1294</v>
      </c>
      <c r="L79" s="62" t="s">
        <v>1712</v>
      </c>
    </row>
    <row r="80" spans="2:12" x14ac:dyDescent="0.25">
      <c r="B80" s="62" t="s">
        <v>1713</v>
      </c>
      <c r="C80" s="62" t="s">
        <v>224</v>
      </c>
      <c r="D80" s="62" t="s">
        <v>256</v>
      </c>
      <c r="E80" s="62" t="s">
        <v>70</v>
      </c>
      <c r="F80" s="62" t="s">
        <v>1295</v>
      </c>
      <c r="G80" s="62" t="s">
        <v>1296</v>
      </c>
      <c r="H80" s="62" t="s">
        <v>185</v>
      </c>
      <c r="I80" s="62" t="s">
        <v>1297</v>
      </c>
      <c r="J80" s="62" t="s">
        <v>1905</v>
      </c>
      <c r="K80" s="62" t="s">
        <v>1298</v>
      </c>
      <c r="L80" s="62" t="s">
        <v>1715</v>
      </c>
    </row>
    <row r="81" spans="2:12" x14ac:dyDescent="0.25">
      <c r="B81" s="62" t="s">
        <v>1716</v>
      </c>
      <c r="C81" s="62" t="s">
        <v>224</v>
      </c>
      <c r="D81" s="62" t="s">
        <v>257</v>
      </c>
      <c r="E81" s="62" t="s">
        <v>71</v>
      </c>
      <c r="F81" s="62" t="s">
        <v>1299</v>
      </c>
      <c r="G81" s="62" t="s">
        <v>1300</v>
      </c>
      <c r="H81" s="62" t="s">
        <v>185</v>
      </c>
      <c r="I81" s="62" t="s">
        <v>1301</v>
      </c>
      <c r="J81" s="62" t="s">
        <v>1906</v>
      </c>
      <c r="K81" s="62" t="s">
        <v>1302</v>
      </c>
      <c r="L81" s="62" t="s">
        <v>1718</v>
      </c>
    </row>
    <row r="82" spans="2:12" x14ac:dyDescent="0.25">
      <c r="B82" s="62" t="s">
        <v>1719</v>
      </c>
      <c r="C82" s="62" t="s">
        <v>224</v>
      </c>
      <c r="D82" s="62" t="s">
        <v>258</v>
      </c>
      <c r="E82" s="62" t="s">
        <v>72</v>
      </c>
      <c r="F82" s="62" t="s">
        <v>1303</v>
      </c>
      <c r="G82" s="62" t="s">
        <v>1304</v>
      </c>
      <c r="H82" s="62" t="s">
        <v>185</v>
      </c>
      <c r="I82" s="62" t="s">
        <v>1305</v>
      </c>
      <c r="J82" s="62" t="s">
        <v>1907</v>
      </c>
      <c r="K82" s="62" t="s">
        <v>1306</v>
      </c>
      <c r="L82" s="62" t="s">
        <v>1721</v>
      </c>
    </row>
    <row r="83" spans="2:12" x14ac:dyDescent="0.25">
      <c r="B83" s="62" t="s">
        <v>1722</v>
      </c>
      <c r="C83" s="62" t="s">
        <v>224</v>
      </c>
      <c r="D83" s="62" t="s">
        <v>259</v>
      </c>
      <c r="E83" s="62" t="s">
        <v>73</v>
      </c>
      <c r="F83" s="62" t="s">
        <v>1307</v>
      </c>
      <c r="G83" s="62" t="s">
        <v>1308</v>
      </c>
      <c r="H83" s="62" t="s">
        <v>185</v>
      </c>
      <c r="I83" s="62" t="s">
        <v>1309</v>
      </c>
      <c r="J83" s="62" t="s">
        <v>1908</v>
      </c>
      <c r="K83" s="62" t="s">
        <v>1310</v>
      </c>
      <c r="L83" s="62" t="s">
        <v>1724</v>
      </c>
    </row>
    <row r="84" spans="2:12" x14ac:dyDescent="0.25">
      <c r="B84" s="62" t="s">
        <v>1725</v>
      </c>
      <c r="C84" s="62" t="s">
        <v>224</v>
      </c>
      <c r="D84" s="62" t="s">
        <v>260</v>
      </c>
      <c r="E84" s="62" t="s">
        <v>174</v>
      </c>
      <c r="F84" s="62" t="s">
        <v>1311</v>
      </c>
      <c r="G84" s="62" t="s">
        <v>1312</v>
      </c>
      <c r="H84" s="62" t="s">
        <v>185</v>
      </c>
      <c r="I84" s="62" t="s">
        <v>1313</v>
      </c>
      <c r="J84" s="62" t="s">
        <v>1909</v>
      </c>
      <c r="K84" s="62" t="s">
        <v>1314</v>
      </c>
      <c r="L84" s="62" t="s">
        <v>1727</v>
      </c>
    </row>
    <row r="85" spans="2:12" x14ac:dyDescent="0.25">
      <c r="B85" s="62" t="s">
        <v>1728</v>
      </c>
      <c r="C85" s="62" t="s">
        <v>224</v>
      </c>
      <c r="D85" s="62" t="s">
        <v>261</v>
      </c>
      <c r="E85" s="62" t="s">
        <v>74</v>
      </c>
      <c r="F85" s="62" t="s">
        <v>1315</v>
      </c>
      <c r="G85" s="62" t="s">
        <v>1316</v>
      </c>
      <c r="H85" s="62" t="s">
        <v>185</v>
      </c>
      <c r="I85" s="62" t="s">
        <v>1317</v>
      </c>
      <c r="J85" s="62" t="s">
        <v>1910</v>
      </c>
      <c r="K85" s="62" t="s">
        <v>1318</v>
      </c>
      <c r="L85" s="62" t="s">
        <v>1730</v>
      </c>
    </row>
    <row r="86" spans="2:12" x14ac:dyDescent="0.25">
      <c r="B86" s="62" t="s">
        <v>1731</v>
      </c>
      <c r="C86" s="62" t="s">
        <v>224</v>
      </c>
      <c r="D86" s="62" t="s">
        <v>262</v>
      </c>
      <c r="E86" s="62" t="s">
        <v>75</v>
      </c>
      <c r="F86" s="62" t="s">
        <v>1319</v>
      </c>
      <c r="G86" s="62" t="s">
        <v>1320</v>
      </c>
      <c r="H86" s="62" t="s">
        <v>185</v>
      </c>
      <c r="I86" s="62" t="s">
        <v>1321</v>
      </c>
      <c r="J86" s="62" t="s">
        <v>1911</v>
      </c>
      <c r="K86" s="62" t="s">
        <v>1322</v>
      </c>
      <c r="L86" s="62" t="s">
        <v>1733</v>
      </c>
    </row>
    <row r="87" spans="2:12" x14ac:dyDescent="0.25">
      <c r="B87" s="62" t="s">
        <v>1734</v>
      </c>
      <c r="C87" s="62" t="s">
        <v>224</v>
      </c>
      <c r="D87" s="62" t="s">
        <v>263</v>
      </c>
      <c r="E87" s="62" t="s">
        <v>76</v>
      </c>
      <c r="F87" s="62" t="s">
        <v>1323</v>
      </c>
      <c r="G87" s="62" t="s">
        <v>1324</v>
      </c>
      <c r="H87" s="62" t="s">
        <v>185</v>
      </c>
      <c r="I87" s="62" t="s">
        <v>1325</v>
      </c>
      <c r="J87" s="62" t="s">
        <v>1912</v>
      </c>
      <c r="K87" s="62" t="s">
        <v>1326</v>
      </c>
      <c r="L87" s="62" t="s">
        <v>1736</v>
      </c>
    </row>
    <row r="88" spans="2:12" x14ac:dyDescent="0.25">
      <c r="B88" s="62" t="s">
        <v>1737</v>
      </c>
      <c r="C88" s="62" t="s">
        <v>224</v>
      </c>
      <c r="D88" s="62" t="s">
        <v>264</v>
      </c>
      <c r="E88" s="62" t="s">
        <v>77</v>
      </c>
      <c r="F88" s="62" t="s">
        <v>1327</v>
      </c>
      <c r="G88" s="62" t="s">
        <v>1328</v>
      </c>
      <c r="H88" s="62" t="s">
        <v>185</v>
      </c>
      <c r="I88" s="62" t="s">
        <v>1329</v>
      </c>
      <c r="J88" s="62" t="s">
        <v>1913</v>
      </c>
      <c r="K88" s="62" t="s">
        <v>1330</v>
      </c>
      <c r="L88" s="62" t="s">
        <v>1739</v>
      </c>
    </row>
    <row r="89" spans="2:12" x14ac:dyDescent="0.25">
      <c r="B89" s="62" t="s">
        <v>1740</v>
      </c>
      <c r="C89" s="62" t="s">
        <v>224</v>
      </c>
      <c r="D89" s="62" t="s">
        <v>265</v>
      </c>
      <c r="E89" s="62" t="s">
        <v>78</v>
      </c>
      <c r="F89" s="62" t="s">
        <v>1331</v>
      </c>
      <c r="G89" s="62" t="s">
        <v>1332</v>
      </c>
      <c r="H89" s="62" t="s">
        <v>185</v>
      </c>
      <c r="I89" s="62" t="s">
        <v>1333</v>
      </c>
      <c r="J89" s="62" t="s">
        <v>1914</v>
      </c>
      <c r="K89" s="62" t="s">
        <v>1334</v>
      </c>
      <c r="L89" s="62" t="s">
        <v>1742</v>
      </c>
    </row>
    <row r="90" spans="2:12" x14ac:dyDescent="0.25">
      <c r="B90" s="62" t="s">
        <v>1743</v>
      </c>
      <c r="C90" s="62" t="s">
        <v>224</v>
      </c>
      <c r="D90" s="62" t="s">
        <v>266</v>
      </c>
      <c r="E90" s="62" t="s">
        <v>79</v>
      </c>
      <c r="F90" s="62" t="s">
        <v>1335</v>
      </c>
      <c r="G90" s="62" t="s">
        <v>1336</v>
      </c>
      <c r="H90" s="62" t="s">
        <v>185</v>
      </c>
      <c r="I90" s="62" t="s">
        <v>1337</v>
      </c>
      <c r="J90" s="62" t="s">
        <v>1915</v>
      </c>
      <c r="K90" s="62" t="s">
        <v>1338</v>
      </c>
      <c r="L90" s="62" t="s">
        <v>1745</v>
      </c>
    </row>
    <row r="91" spans="2:12" x14ac:dyDescent="0.25">
      <c r="B91" s="62" t="s">
        <v>1746</v>
      </c>
      <c r="E91" s="62" t="s">
        <v>80</v>
      </c>
      <c r="F91" s="62" t="s">
        <v>947</v>
      </c>
      <c r="G91" s="62" t="s">
        <v>948</v>
      </c>
      <c r="H91" s="62" t="s">
        <v>949</v>
      </c>
      <c r="I91" s="62" t="s">
        <v>950</v>
      </c>
      <c r="J91" s="62" t="s">
        <v>951</v>
      </c>
      <c r="K91" s="62" t="s">
        <v>952</v>
      </c>
      <c r="L91" s="62" t="s">
        <v>1747</v>
      </c>
    </row>
    <row r="92" spans="2:12" x14ac:dyDescent="0.25">
      <c r="B92" s="62" t="s">
        <v>1748</v>
      </c>
    </row>
    <row r="93" spans="2:12" x14ac:dyDescent="0.25">
      <c r="B93" s="62" t="s">
        <v>1749</v>
      </c>
      <c r="C93" s="62" t="s">
        <v>224</v>
      </c>
      <c r="D93" s="62" t="s">
        <v>267</v>
      </c>
      <c r="E93" s="62" t="s">
        <v>81</v>
      </c>
      <c r="F93" s="62" t="s">
        <v>1339</v>
      </c>
      <c r="G93" s="62" t="s">
        <v>1340</v>
      </c>
      <c r="H93" s="62" t="s">
        <v>185</v>
      </c>
      <c r="I93" s="62" t="s">
        <v>1341</v>
      </c>
      <c r="J93" s="62" t="s">
        <v>1916</v>
      </c>
      <c r="K93" s="62" t="s">
        <v>1342</v>
      </c>
      <c r="L93" s="62" t="s">
        <v>1751</v>
      </c>
    </row>
    <row r="94" spans="2:12" x14ac:dyDescent="0.25">
      <c r="B94" s="62" t="s">
        <v>1752</v>
      </c>
      <c r="C94" s="62" t="s">
        <v>224</v>
      </c>
      <c r="D94" s="62" t="s">
        <v>268</v>
      </c>
      <c r="E94" s="62" t="s">
        <v>82</v>
      </c>
      <c r="F94" s="62" t="s">
        <v>1343</v>
      </c>
      <c r="G94" s="62" t="s">
        <v>1344</v>
      </c>
      <c r="H94" s="62" t="s">
        <v>185</v>
      </c>
      <c r="I94" s="62" t="s">
        <v>1345</v>
      </c>
      <c r="J94" s="62" t="s">
        <v>1917</v>
      </c>
      <c r="K94" s="62" t="s">
        <v>1346</v>
      </c>
      <c r="L94" s="62" t="s">
        <v>1754</v>
      </c>
    </row>
    <row r="95" spans="2:12" x14ac:dyDescent="0.25">
      <c r="B95" s="62" t="s">
        <v>1755</v>
      </c>
      <c r="C95" s="62" t="s">
        <v>224</v>
      </c>
      <c r="D95" s="62" t="s">
        <v>269</v>
      </c>
      <c r="E95" s="62" t="s">
        <v>83</v>
      </c>
      <c r="F95" s="62" t="s">
        <v>1347</v>
      </c>
      <c r="G95" s="62" t="s">
        <v>1348</v>
      </c>
      <c r="H95" s="62" t="s">
        <v>185</v>
      </c>
      <c r="I95" s="62" t="s">
        <v>1349</v>
      </c>
      <c r="J95" s="62" t="s">
        <v>1918</v>
      </c>
      <c r="K95" s="62" t="s">
        <v>1350</v>
      </c>
      <c r="L95" s="62" t="s">
        <v>1757</v>
      </c>
    </row>
    <row r="96" spans="2:12" x14ac:dyDescent="0.25">
      <c r="B96" s="62" t="s">
        <v>1758</v>
      </c>
      <c r="C96" s="62" t="s">
        <v>224</v>
      </c>
      <c r="D96" s="62" t="s">
        <v>270</v>
      </c>
      <c r="E96" s="62" t="s">
        <v>84</v>
      </c>
      <c r="F96" s="62" t="s">
        <v>1351</v>
      </c>
      <c r="G96" s="62" t="s">
        <v>1352</v>
      </c>
      <c r="H96" s="62" t="s">
        <v>185</v>
      </c>
      <c r="I96" s="62" t="s">
        <v>1353</v>
      </c>
      <c r="J96" s="62" t="s">
        <v>1919</v>
      </c>
      <c r="K96" s="62" t="s">
        <v>1354</v>
      </c>
      <c r="L96" s="62" t="s">
        <v>1760</v>
      </c>
    </row>
    <row r="97" spans="2:12" x14ac:dyDescent="0.25">
      <c r="B97" s="62" t="s">
        <v>1761</v>
      </c>
      <c r="C97" s="62" t="s">
        <v>224</v>
      </c>
      <c r="D97" s="62" t="s">
        <v>271</v>
      </c>
      <c r="E97" s="62" t="s">
        <v>85</v>
      </c>
      <c r="F97" s="62" t="s">
        <v>1355</v>
      </c>
      <c r="G97" s="62" t="s">
        <v>1356</v>
      </c>
      <c r="H97" s="62" t="s">
        <v>185</v>
      </c>
      <c r="I97" s="62" t="s">
        <v>1357</v>
      </c>
      <c r="J97" s="62" t="s">
        <v>1920</v>
      </c>
      <c r="K97" s="62" t="s">
        <v>1358</v>
      </c>
      <c r="L97" s="62" t="s">
        <v>1763</v>
      </c>
    </row>
    <row r="98" spans="2:12" x14ac:dyDescent="0.25">
      <c r="B98" s="62" t="s">
        <v>1764</v>
      </c>
      <c r="C98" s="62" t="s">
        <v>224</v>
      </c>
      <c r="D98" s="62" t="s">
        <v>272</v>
      </c>
      <c r="E98" s="62" t="s">
        <v>86</v>
      </c>
      <c r="F98" s="62" t="s">
        <v>1359</v>
      </c>
      <c r="G98" s="62" t="s">
        <v>1360</v>
      </c>
      <c r="H98" s="62" t="s">
        <v>185</v>
      </c>
      <c r="I98" s="62" t="s">
        <v>1361</v>
      </c>
      <c r="J98" s="62" t="s">
        <v>1921</v>
      </c>
      <c r="K98" s="62" t="s">
        <v>1362</v>
      </c>
      <c r="L98" s="62" t="s">
        <v>1766</v>
      </c>
    </row>
    <row r="99" spans="2:12" x14ac:dyDescent="0.25">
      <c r="B99" s="62" t="s">
        <v>1767</v>
      </c>
      <c r="C99" s="62" t="s">
        <v>224</v>
      </c>
      <c r="D99" s="62" t="s">
        <v>273</v>
      </c>
      <c r="E99" s="62" t="s">
        <v>87</v>
      </c>
      <c r="F99" s="62" t="s">
        <v>1363</v>
      </c>
      <c r="G99" s="62" t="s">
        <v>1364</v>
      </c>
      <c r="H99" s="62" t="s">
        <v>185</v>
      </c>
      <c r="I99" s="62" t="s">
        <v>1365</v>
      </c>
      <c r="J99" s="62" t="s">
        <v>1922</v>
      </c>
      <c r="K99" s="62" t="s">
        <v>1366</v>
      </c>
      <c r="L99" s="62" t="s">
        <v>1769</v>
      </c>
    </row>
    <row r="100" spans="2:12" x14ac:dyDescent="0.25">
      <c r="B100" s="62" t="s">
        <v>1770</v>
      </c>
      <c r="C100" s="62" t="s">
        <v>224</v>
      </c>
      <c r="D100" s="62" t="s">
        <v>274</v>
      </c>
      <c r="E100" s="62" t="s">
        <v>88</v>
      </c>
      <c r="F100" s="62" t="s">
        <v>1367</v>
      </c>
      <c r="G100" s="62" t="s">
        <v>1368</v>
      </c>
      <c r="H100" s="62" t="s">
        <v>185</v>
      </c>
      <c r="I100" s="62" t="s">
        <v>1369</v>
      </c>
      <c r="J100" s="62" t="s">
        <v>1923</v>
      </c>
      <c r="K100" s="62" t="s">
        <v>1370</v>
      </c>
      <c r="L100" s="62" t="s">
        <v>1772</v>
      </c>
    </row>
    <row r="101" spans="2:12" x14ac:dyDescent="0.25">
      <c r="B101" s="62" t="s">
        <v>1773</v>
      </c>
      <c r="C101" s="62" t="s">
        <v>224</v>
      </c>
      <c r="D101" s="62" t="s">
        <v>275</v>
      </c>
      <c r="E101" s="62" t="s">
        <v>89</v>
      </c>
      <c r="F101" s="62" t="s">
        <v>1371</v>
      </c>
      <c r="G101" s="62" t="s">
        <v>1372</v>
      </c>
      <c r="H101" s="62" t="s">
        <v>185</v>
      </c>
      <c r="I101" s="62" t="s">
        <v>1373</v>
      </c>
      <c r="J101" s="62" t="s">
        <v>1924</v>
      </c>
      <c r="K101" s="62" t="s">
        <v>1374</v>
      </c>
      <c r="L101" s="62" t="s">
        <v>1775</v>
      </c>
    </row>
    <row r="102" spans="2:12" x14ac:dyDescent="0.25">
      <c r="B102" s="62" t="s">
        <v>1776</v>
      </c>
      <c r="E102" s="62" t="s">
        <v>90</v>
      </c>
      <c r="F102" s="62" t="s">
        <v>989</v>
      </c>
      <c r="G102" s="62" t="s">
        <v>990</v>
      </c>
      <c r="H102" s="62" t="s">
        <v>991</v>
      </c>
      <c r="I102" s="62" t="s">
        <v>992</v>
      </c>
      <c r="J102" s="62" t="s">
        <v>993</v>
      </c>
      <c r="K102" s="62" t="s">
        <v>994</v>
      </c>
      <c r="L102" s="62" t="s">
        <v>1777</v>
      </c>
    </row>
    <row r="103" spans="2:12" x14ac:dyDescent="0.25">
      <c r="B103" s="62" t="s">
        <v>1778</v>
      </c>
    </row>
    <row r="104" spans="2:12" x14ac:dyDescent="0.25">
      <c r="B104" s="62" t="s">
        <v>1779</v>
      </c>
      <c r="C104" s="62" t="s">
        <v>224</v>
      </c>
      <c r="D104" s="62" t="s">
        <v>276</v>
      </c>
      <c r="E104" s="62" t="s">
        <v>91</v>
      </c>
      <c r="F104" s="62" t="s">
        <v>1375</v>
      </c>
      <c r="G104" s="62" t="s">
        <v>1376</v>
      </c>
      <c r="H104" s="62" t="s">
        <v>185</v>
      </c>
      <c r="I104" s="62" t="s">
        <v>1377</v>
      </c>
      <c r="J104" s="62" t="s">
        <v>1925</v>
      </c>
      <c r="K104" s="62" t="s">
        <v>1378</v>
      </c>
      <c r="L104" s="62" t="s">
        <v>1781</v>
      </c>
    </row>
    <row r="105" spans="2:12" x14ac:dyDescent="0.25">
      <c r="B105" s="62" t="s">
        <v>1782</v>
      </c>
      <c r="C105" s="62" t="s">
        <v>224</v>
      </c>
      <c r="D105" s="62" t="s">
        <v>277</v>
      </c>
      <c r="E105" s="62" t="s">
        <v>92</v>
      </c>
      <c r="F105" s="62" t="s">
        <v>1379</v>
      </c>
      <c r="G105" s="62" t="s">
        <v>1380</v>
      </c>
      <c r="H105" s="62" t="s">
        <v>185</v>
      </c>
      <c r="I105" s="62" t="s">
        <v>1381</v>
      </c>
      <c r="J105" s="62" t="s">
        <v>1926</v>
      </c>
      <c r="K105" s="62" t="s">
        <v>1382</v>
      </c>
      <c r="L105" s="62" t="s">
        <v>1784</v>
      </c>
    </row>
    <row r="106" spans="2:12" x14ac:dyDescent="0.25">
      <c r="B106" s="62" t="s">
        <v>1785</v>
      </c>
      <c r="C106" s="62" t="s">
        <v>224</v>
      </c>
      <c r="D106" s="62" t="s">
        <v>278</v>
      </c>
      <c r="E106" s="62" t="s">
        <v>93</v>
      </c>
      <c r="F106" s="62" t="s">
        <v>1383</v>
      </c>
      <c r="G106" s="62" t="s">
        <v>1384</v>
      </c>
      <c r="H106" s="62" t="s">
        <v>185</v>
      </c>
      <c r="I106" s="62" t="s">
        <v>1385</v>
      </c>
      <c r="J106" s="62" t="s">
        <v>1927</v>
      </c>
      <c r="K106" s="62" t="s">
        <v>1386</v>
      </c>
      <c r="L106" s="62" t="s">
        <v>1787</v>
      </c>
    </row>
    <row r="107" spans="2:12" x14ac:dyDescent="0.25">
      <c r="B107" s="62" t="s">
        <v>1788</v>
      </c>
      <c r="C107" s="62" t="s">
        <v>224</v>
      </c>
      <c r="D107" s="62" t="s">
        <v>279</v>
      </c>
      <c r="E107" s="62" t="s">
        <v>94</v>
      </c>
      <c r="F107" s="62" t="s">
        <v>1387</v>
      </c>
      <c r="G107" s="62" t="s">
        <v>1388</v>
      </c>
      <c r="H107" s="62" t="s">
        <v>185</v>
      </c>
      <c r="I107" s="62" t="s">
        <v>1389</v>
      </c>
      <c r="J107" s="62" t="s">
        <v>1928</v>
      </c>
      <c r="K107" s="62" t="s">
        <v>1390</v>
      </c>
      <c r="L107" s="62" t="s">
        <v>1790</v>
      </c>
    </row>
    <row r="108" spans="2:12" x14ac:dyDescent="0.25">
      <c r="B108" s="62" t="s">
        <v>1791</v>
      </c>
      <c r="C108" s="62" t="s">
        <v>224</v>
      </c>
      <c r="D108" s="62" t="s">
        <v>280</v>
      </c>
      <c r="E108" s="62" t="s">
        <v>95</v>
      </c>
      <c r="F108" s="62" t="s">
        <v>1391</v>
      </c>
      <c r="G108" s="62" t="s">
        <v>1392</v>
      </c>
      <c r="H108" s="62" t="s">
        <v>185</v>
      </c>
      <c r="I108" s="62" t="s">
        <v>1393</v>
      </c>
      <c r="J108" s="62" t="s">
        <v>1929</v>
      </c>
      <c r="K108" s="62" t="s">
        <v>1394</v>
      </c>
      <c r="L108" s="62" t="s">
        <v>1793</v>
      </c>
    </row>
    <row r="109" spans="2:12" x14ac:dyDescent="0.25">
      <c r="B109" s="62" t="s">
        <v>1794</v>
      </c>
      <c r="C109" s="62" t="s">
        <v>224</v>
      </c>
      <c r="D109" s="62" t="s">
        <v>281</v>
      </c>
      <c r="E109" s="62" t="s">
        <v>96</v>
      </c>
      <c r="F109" s="62" t="s">
        <v>1395</v>
      </c>
      <c r="G109" s="62" t="s">
        <v>1396</v>
      </c>
      <c r="H109" s="62" t="s">
        <v>185</v>
      </c>
      <c r="I109" s="62" t="s">
        <v>1397</v>
      </c>
      <c r="J109" s="62" t="s">
        <v>1930</v>
      </c>
      <c r="K109" s="62" t="s">
        <v>1398</v>
      </c>
      <c r="L109" s="62" t="s">
        <v>1796</v>
      </c>
    </row>
    <row r="110" spans="2:12" x14ac:dyDescent="0.25">
      <c r="B110" s="62" t="s">
        <v>1797</v>
      </c>
      <c r="C110" s="62" t="s">
        <v>224</v>
      </c>
      <c r="D110" s="62" t="s">
        <v>282</v>
      </c>
      <c r="E110" s="62" t="s">
        <v>97</v>
      </c>
      <c r="F110" s="62" t="s">
        <v>1399</v>
      </c>
      <c r="G110" s="62" t="s">
        <v>1400</v>
      </c>
      <c r="H110" s="62" t="s">
        <v>185</v>
      </c>
      <c r="I110" s="62" t="s">
        <v>1401</v>
      </c>
      <c r="J110" s="62" t="s">
        <v>1931</v>
      </c>
      <c r="K110" s="62" t="s">
        <v>1402</v>
      </c>
      <c r="L110" s="62" t="s">
        <v>1799</v>
      </c>
    </row>
    <row r="111" spans="2:12" x14ac:dyDescent="0.25">
      <c r="B111" s="62" t="s">
        <v>1800</v>
      </c>
      <c r="C111" s="62" t="s">
        <v>224</v>
      </c>
      <c r="D111" s="62" t="s">
        <v>283</v>
      </c>
      <c r="E111" s="62" t="s">
        <v>98</v>
      </c>
      <c r="F111" s="62" t="s">
        <v>1403</v>
      </c>
      <c r="G111" s="62" t="s">
        <v>1404</v>
      </c>
      <c r="H111" s="62" t="s">
        <v>185</v>
      </c>
      <c r="I111" s="62" t="s">
        <v>1405</v>
      </c>
      <c r="J111" s="62" t="s">
        <v>1932</v>
      </c>
      <c r="K111" s="62" t="s">
        <v>1406</v>
      </c>
      <c r="L111" s="62" t="s">
        <v>1802</v>
      </c>
    </row>
    <row r="112" spans="2:12" x14ac:dyDescent="0.25">
      <c r="B112" s="62" t="s">
        <v>1803</v>
      </c>
      <c r="C112" s="62" t="s">
        <v>224</v>
      </c>
      <c r="D112" s="62" t="s">
        <v>284</v>
      </c>
      <c r="E112" s="62" t="s">
        <v>99</v>
      </c>
      <c r="F112" s="62" t="s">
        <v>1407</v>
      </c>
      <c r="G112" s="62" t="s">
        <v>1408</v>
      </c>
      <c r="H112" s="62" t="s">
        <v>185</v>
      </c>
      <c r="I112" s="62" t="s">
        <v>1409</v>
      </c>
      <c r="J112" s="62" t="s">
        <v>1933</v>
      </c>
      <c r="K112" s="62" t="s">
        <v>1410</v>
      </c>
      <c r="L112" s="62" t="s">
        <v>1805</v>
      </c>
    </row>
    <row r="113" spans="2:12" x14ac:dyDescent="0.25">
      <c r="B113" s="62" t="s">
        <v>1806</v>
      </c>
      <c r="C113" s="62" t="s">
        <v>224</v>
      </c>
      <c r="D113" s="62" t="s">
        <v>285</v>
      </c>
      <c r="E113" s="62" t="s">
        <v>100</v>
      </c>
      <c r="F113" s="62" t="s">
        <v>1411</v>
      </c>
      <c r="G113" s="62" t="s">
        <v>1412</v>
      </c>
      <c r="H113" s="62" t="s">
        <v>185</v>
      </c>
      <c r="I113" s="62" t="s">
        <v>1413</v>
      </c>
      <c r="J113" s="62" t="s">
        <v>1934</v>
      </c>
      <c r="K113" s="62" t="s">
        <v>1414</v>
      </c>
      <c r="L113" s="62" t="s">
        <v>1808</v>
      </c>
    </row>
    <row r="114" spans="2:12" x14ac:dyDescent="0.25">
      <c r="B114" s="62" t="s">
        <v>1809</v>
      </c>
      <c r="C114" s="62" t="s">
        <v>224</v>
      </c>
      <c r="D114" s="62" t="s">
        <v>286</v>
      </c>
      <c r="E114" s="62" t="s">
        <v>101</v>
      </c>
      <c r="F114" s="62" t="s">
        <v>1415</v>
      </c>
      <c r="G114" s="62" t="s">
        <v>1416</v>
      </c>
      <c r="H114" s="62" t="s">
        <v>185</v>
      </c>
      <c r="I114" s="62" t="s">
        <v>1417</v>
      </c>
      <c r="J114" s="62" t="s">
        <v>1935</v>
      </c>
      <c r="K114" s="62" t="s">
        <v>1418</v>
      </c>
      <c r="L114" s="62" t="s">
        <v>1811</v>
      </c>
    </row>
    <row r="115" spans="2:12" x14ac:dyDescent="0.25">
      <c r="B115" s="62" t="s">
        <v>1812</v>
      </c>
      <c r="C115" s="62" t="s">
        <v>224</v>
      </c>
      <c r="D115" s="62" t="s">
        <v>287</v>
      </c>
      <c r="E115" s="62" t="s">
        <v>102</v>
      </c>
      <c r="F115" s="62" t="s">
        <v>1419</v>
      </c>
      <c r="G115" s="62" t="s">
        <v>1420</v>
      </c>
      <c r="H115" s="62" t="s">
        <v>185</v>
      </c>
      <c r="I115" s="62" t="s">
        <v>1421</v>
      </c>
      <c r="J115" s="62" t="s">
        <v>1936</v>
      </c>
      <c r="K115" s="62" t="s">
        <v>1422</v>
      </c>
      <c r="L115" s="62" t="s">
        <v>1814</v>
      </c>
    </row>
    <row r="116" spans="2:12" x14ac:dyDescent="0.25">
      <c r="B116" s="62" t="s">
        <v>1815</v>
      </c>
      <c r="C116" s="62" t="s">
        <v>224</v>
      </c>
      <c r="D116" s="62" t="s">
        <v>288</v>
      </c>
      <c r="E116" s="62" t="s">
        <v>103</v>
      </c>
      <c r="F116" s="62" t="s">
        <v>1423</v>
      </c>
      <c r="G116" s="62" t="s">
        <v>1424</v>
      </c>
      <c r="H116" s="62" t="s">
        <v>185</v>
      </c>
      <c r="I116" s="62" t="s">
        <v>1425</v>
      </c>
      <c r="J116" s="62" t="s">
        <v>1937</v>
      </c>
      <c r="K116" s="62" t="s">
        <v>1426</v>
      </c>
      <c r="L116" s="62" t="s">
        <v>1817</v>
      </c>
    </row>
    <row r="117" spans="2:12" x14ac:dyDescent="0.25">
      <c r="B117" s="62" t="s">
        <v>1818</v>
      </c>
      <c r="C117" s="62" t="s">
        <v>224</v>
      </c>
      <c r="D117" s="62" t="s">
        <v>289</v>
      </c>
      <c r="E117" s="62" t="s">
        <v>104</v>
      </c>
      <c r="F117" s="62" t="s">
        <v>1427</v>
      </c>
      <c r="G117" s="62" t="s">
        <v>1428</v>
      </c>
      <c r="H117" s="62" t="s">
        <v>185</v>
      </c>
      <c r="I117" s="62" t="s">
        <v>1429</v>
      </c>
      <c r="J117" s="62" t="s">
        <v>1938</v>
      </c>
      <c r="K117" s="62" t="s">
        <v>1430</v>
      </c>
      <c r="L117" s="62" t="s">
        <v>1820</v>
      </c>
    </row>
    <row r="118" spans="2:12" x14ac:dyDescent="0.25">
      <c r="B118" s="62" t="s">
        <v>1821</v>
      </c>
      <c r="C118" s="62" t="s">
        <v>224</v>
      </c>
      <c r="D118" s="62" t="s">
        <v>290</v>
      </c>
      <c r="E118" s="62" t="s">
        <v>105</v>
      </c>
      <c r="F118" s="62" t="s">
        <v>1431</v>
      </c>
      <c r="G118" s="62" t="s">
        <v>1432</v>
      </c>
      <c r="H118" s="62" t="s">
        <v>185</v>
      </c>
      <c r="I118" s="62" t="s">
        <v>1433</v>
      </c>
      <c r="J118" s="62" t="s">
        <v>1939</v>
      </c>
      <c r="K118" s="62" t="s">
        <v>1434</v>
      </c>
      <c r="L118" s="62" t="s">
        <v>1823</v>
      </c>
    </row>
    <row r="119" spans="2:12" x14ac:dyDescent="0.25">
      <c r="B119" s="62" t="s">
        <v>1824</v>
      </c>
      <c r="C119" s="62" t="s">
        <v>224</v>
      </c>
      <c r="D119" s="62" t="s">
        <v>291</v>
      </c>
      <c r="E119" s="62" t="s">
        <v>106</v>
      </c>
      <c r="F119" s="62" t="s">
        <v>1435</v>
      </c>
      <c r="G119" s="62" t="s">
        <v>1436</v>
      </c>
      <c r="H119" s="62" t="s">
        <v>185</v>
      </c>
      <c r="I119" s="62" t="s">
        <v>1437</v>
      </c>
      <c r="J119" s="62" t="s">
        <v>1940</v>
      </c>
      <c r="K119" s="62" t="s">
        <v>1438</v>
      </c>
      <c r="L119" s="62" t="s">
        <v>1826</v>
      </c>
    </row>
    <row r="120" spans="2:12" x14ac:dyDescent="0.25">
      <c r="B120" s="62" t="s">
        <v>1827</v>
      </c>
      <c r="C120" s="62" t="s">
        <v>224</v>
      </c>
      <c r="D120" s="62" t="s">
        <v>292</v>
      </c>
      <c r="E120" s="62" t="s">
        <v>107</v>
      </c>
      <c r="F120" s="62" t="s">
        <v>1439</v>
      </c>
      <c r="G120" s="62" t="s">
        <v>1440</v>
      </c>
      <c r="H120" s="62" t="s">
        <v>185</v>
      </c>
      <c r="I120" s="62" t="s">
        <v>1441</v>
      </c>
      <c r="J120" s="62" t="s">
        <v>1941</v>
      </c>
      <c r="K120" s="62" t="s">
        <v>1442</v>
      </c>
      <c r="L120" s="62" t="s">
        <v>1829</v>
      </c>
    </row>
    <row r="121" spans="2:12" x14ac:dyDescent="0.25">
      <c r="B121" s="62" t="s">
        <v>1830</v>
      </c>
      <c r="C121" s="62" t="s">
        <v>224</v>
      </c>
      <c r="D121" s="62" t="s">
        <v>293</v>
      </c>
      <c r="E121" s="62" t="s">
        <v>108</v>
      </c>
      <c r="F121" s="62" t="s">
        <v>1443</v>
      </c>
      <c r="G121" s="62" t="s">
        <v>1444</v>
      </c>
      <c r="H121" s="62" t="s">
        <v>185</v>
      </c>
      <c r="I121" s="62" t="s">
        <v>1445</v>
      </c>
      <c r="J121" s="62" t="s">
        <v>1942</v>
      </c>
      <c r="K121" s="62" t="s">
        <v>1446</v>
      </c>
      <c r="L121" s="62" t="s">
        <v>1832</v>
      </c>
    </row>
    <row r="122" spans="2:12" x14ac:dyDescent="0.25">
      <c r="B122" s="62" t="s">
        <v>1833</v>
      </c>
      <c r="C122" s="62" t="s">
        <v>224</v>
      </c>
      <c r="D122" s="62" t="s">
        <v>294</v>
      </c>
      <c r="E122" s="62" t="s">
        <v>109</v>
      </c>
      <c r="F122" s="62" t="s">
        <v>1447</v>
      </c>
      <c r="G122" s="62" t="s">
        <v>1448</v>
      </c>
      <c r="H122" s="62" t="s">
        <v>185</v>
      </c>
      <c r="I122" s="62" t="s">
        <v>1449</v>
      </c>
      <c r="J122" s="62" t="s">
        <v>1943</v>
      </c>
      <c r="K122" s="62" t="s">
        <v>1450</v>
      </c>
      <c r="L122" s="62" t="s">
        <v>1835</v>
      </c>
    </row>
    <row r="123" spans="2:12" x14ac:dyDescent="0.25">
      <c r="B123" s="62" t="s">
        <v>1836</v>
      </c>
      <c r="C123" s="62" t="s">
        <v>224</v>
      </c>
      <c r="D123" s="62" t="s">
        <v>295</v>
      </c>
      <c r="E123" s="62" t="s">
        <v>110</v>
      </c>
      <c r="F123" s="62" t="s">
        <v>1451</v>
      </c>
      <c r="G123" s="62" t="s">
        <v>1452</v>
      </c>
      <c r="H123" s="62" t="s">
        <v>185</v>
      </c>
      <c r="I123" s="62" t="s">
        <v>1453</v>
      </c>
      <c r="J123" s="62" t="s">
        <v>1944</v>
      </c>
      <c r="K123" s="62" t="s">
        <v>1454</v>
      </c>
      <c r="L123" s="62" t="s">
        <v>1838</v>
      </c>
    </row>
    <row r="124" spans="2:12" x14ac:dyDescent="0.25">
      <c r="B124" s="62" t="s">
        <v>1839</v>
      </c>
      <c r="E124" s="62" t="s">
        <v>111</v>
      </c>
      <c r="F124" s="62" t="s">
        <v>1075</v>
      </c>
      <c r="G124" s="62" t="s">
        <v>1076</v>
      </c>
      <c r="H124" s="62" t="s">
        <v>1077</v>
      </c>
      <c r="I124" s="62" t="s">
        <v>1078</v>
      </c>
      <c r="J124" s="62" t="s">
        <v>1079</v>
      </c>
      <c r="K124" s="62" t="s">
        <v>1080</v>
      </c>
      <c r="L124" s="62" t="s">
        <v>1840</v>
      </c>
    </row>
    <row r="125" spans="2:12" x14ac:dyDescent="0.25">
      <c r="B125" s="62" t="s">
        <v>1841</v>
      </c>
    </row>
    <row r="126" spans="2:12" x14ac:dyDescent="0.25">
      <c r="B126" s="62" t="s">
        <v>1842</v>
      </c>
      <c r="E126" s="62" t="s">
        <v>112</v>
      </c>
      <c r="F126" s="62" t="s">
        <v>1081</v>
      </c>
      <c r="G126" s="62" t="s">
        <v>1082</v>
      </c>
      <c r="H126" s="62" t="s">
        <v>1083</v>
      </c>
      <c r="I126" s="62" t="s">
        <v>1084</v>
      </c>
      <c r="J126" s="62" t="s">
        <v>1085</v>
      </c>
      <c r="K126" s="62" t="s">
        <v>1086</v>
      </c>
      <c r="L126" s="62" t="s">
        <v>1843</v>
      </c>
    </row>
    <row r="127" spans="2:12" x14ac:dyDescent="0.25">
      <c r="B127" s="62" t="s">
        <v>1844</v>
      </c>
    </row>
    <row r="128" spans="2:12" x14ac:dyDescent="0.25">
      <c r="B128" s="62" t="s">
        <v>1845</v>
      </c>
      <c r="E128" s="62" t="s">
        <v>2345</v>
      </c>
      <c r="F128" s="62" t="s">
        <v>1087</v>
      </c>
      <c r="G128" s="62" t="s">
        <v>1088</v>
      </c>
      <c r="H128" s="62" t="s">
        <v>1089</v>
      </c>
      <c r="I128" s="62" t="s">
        <v>1090</v>
      </c>
      <c r="J128" s="62" t="s">
        <v>1091</v>
      </c>
      <c r="K128" s="62" t="s">
        <v>1092</v>
      </c>
    </row>
    <row r="129" spans="2:2" x14ac:dyDescent="0.25">
      <c r="B129" s="62" t="s">
        <v>1847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7A3B5-1BF4-4D7D-BFC9-BD5CC2B58036}">
  <dimension ref="A1:J125"/>
  <sheetViews>
    <sheetView workbookViewId="0"/>
  </sheetViews>
  <sheetFormatPr defaultRowHeight="15" x14ac:dyDescent="0.25"/>
  <sheetData>
    <row r="1" spans="1:10" x14ac:dyDescent="0.25">
      <c r="A1" s="62" t="s">
        <v>2349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</row>
    <row r="2" spans="1:10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</row>
    <row r="4" spans="1:10" x14ac:dyDescent="0.25">
      <c r="A4" s="62" t="s">
        <v>137</v>
      </c>
      <c r="B4" s="62" t="s">
        <v>171</v>
      </c>
      <c r="C4" s="62" t="s">
        <v>182</v>
      </c>
    </row>
    <row r="5" spans="1:10" x14ac:dyDescent="0.25">
      <c r="A5" s="62" t="s">
        <v>137</v>
      </c>
      <c r="B5" s="62" t="s">
        <v>172</v>
      </c>
      <c r="C5" s="62" t="s">
        <v>1455</v>
      </c>
    </row>
    <row r="6" spans="1:10" x14ac:dyDescent="0.25">
      <c r="A6" s="62" t="s">
        <v>137</v>
      </c>
      <c r="B6" s="62" t="s">
        <v>173</v>
      </c>
      <c r="C6" s="62" t="s">
        <v>1456</v>
      </c>
    </row>
    <row r="7" spans="1:10" x14ac:dyDescent="0.25">
      <c r="E7" s="62" t="s">
        <v>3</v>
      </c>
    </row>
    <row r="8" spans="1:10" x14ac:dyDescent="0.25">
      <c r="A8" s="62" t="s">
        <v>166</v>
      </c>
      <c r="B8" s="62" t="s">
        <v>1945</v>
      </c>
      <c r="E8" s="62" t="s">
        <v>1457</v>
      </c>
    </row>
    <row r="9" spans="1:10" x14ac:dyDescent="0.25">
      <c r="A9" s="62" t="s">
        <v>167</v>
      </c>
      <c r="B9" s="62" t="s">
        <v>1946</v>
      </c>
      <c r="E9" s="62" t="s">
        <v>186</v>
      </c>
    </row>
    <row r="10" spans="1:10" x14ac:dyDescent="0.25">
      <c r="A10" s="62" t="s">
        <v>168</v>
      </c>
      <c r="B10" s="62" t="s">
        <v>1947</v>
      </c>
    </row>
    <row r="11" spans="1:10" x14ac:dyDescent="0.25">
      <c r="G11" s="62" t="s">
        <v>5</v>
      </c>
      <c r="H11" s="62" t="s">
        <v>6</v>
      </c>
      <c r="I11" s="62" t="s">
        <v>5</v>
      </c>
      <c r="J11" s="62" t="s">
        <v>2346</v>
      </c>
    </row>
    <row r="12" spans="1:10" x14ac:dyDescent="0.25">
      <c r="F12" s="62" t="s">
        <v>188</v>
      </c>
      <c r="G12" s="62" t="s">
        <v>1965</v>
      </c>
      <c r="H12" s="62" t="s">
        <v>188</v>
      </c>
      <c r="I12" s="62" t="s">
        <v>1458</v>
      </c>
      <c r="J12" s="62" t="s">
        <v>1458</v>
      </c>
    </row>
    <row r="13" spans="1:10" x14ac:dyDescent="0.25">
      <c r="A13" s="62" t="s">
        <v>1</v>
      </c>
      <c r="B13" s="62" t="s">
        <v>8</v>
      </c>
      <c r="C13" s="62" t="s">
        <v>9</v>
      </c>
      <c r="D13" s="62" t="s">
        <v>10</v>
      </c>
    </row>
    <row r="14" spans="1:10" x14ac:dyDescent="0.25">
      <c r="B14" s="62" t="s">
        <v>1966</v>
      </c>
      <c r="C14" s="62" t="s">
        <v>190</v>
      </c>
      <c r="D14" s="62" t="s">
        <v>193</v>
      </c>
      <c r="E14" s="62" t="s">
        <v>14</v>
      </c>
      <c r="F14" s="62" t="s">
        <v>302</v>
      </c>
      <c r="G14" s="62" t="s">
        <v>303</v>
      </c>
      <c r="H14" s="62" t="s">
        <v>304</v>
      </c>
      <c r="I14" s="62" t="s">
        <v>305</v>
      </c>
      <c r="J14" s="62" t="s">
        <v>2079</v>
      </c>
    </row>
    <row r="15" spans="1:10" x14ac:dyDescent="0.25">
      <c r="B15" s="62" t="s">
        <v>1967</v>
      </c>
      <c r="C15" s="62" t="s">
        <v>190</v>
      </c>
      <c r="D15" s="62" t="s">
        <v>194</v>
      </c>
      <c r="E15" s="62" t="s">
        <v>15</v>
      </c>
      <c r="F15" s="62" t="s">
        <v>306</v>
      </c>
      <c r="G15" s="62" t="s">
        <v>307</v>
      </c>
      <c r="H15" s="62" t="s">
        <v>308</v>
      </c>
      <c r="I15" s="62" t="s">
        <v>309</v>
      </c>
      <c r="J15" s="62" t="s">
        <v>2080</v>
      </c>
    </row>
    <row r="16" spans="1:10" x14ac:dyDescent="0.25">
      <c r="B16" s="62" t="s">
        <v>1968</v>
      </c>
      <c r="C16" s="62" t="s">
        <v>190</v>
      </c>
      <c r="D16" s="62" t="s">
        <v>195</v>
      </c>
      <c r="E16" s="62" t="s">
        <v>16</v>
      </c>
      <c r="F16" s="62" t="s">
        <v>1459</v>
      </c>
      <c r="G16" s="62" t="s">
        <v>1460</v>
      </c>
      <c r="H16" s="62" t="s">
        <v>1461</v>
      </c>
      <c r="I16" s="62" t="s">
        <v>1462</v>
      </c>
      <c r="J16" s="62" t="s">
        <v>2081</v>
      </c>
    </row>
    <row r="17" spans="2:10" x14ac:dyDescent="0.25">
      <c r="B17" s="62" t="s">
        <v>1969</v>
      </c>
      <c r="E17" s="62" t="s">
        <v>17</v>
      </c>
      <c r="F17" s="62" t="s">
        <v>196</v>
      </c>
      <c r="G17" s="62" t="s">
        <v>197</v>
      </c>
      <c r="H17" s="62" t="s">
        <v>1463</v>
      </c>
      <c r="I17" s="62" t="s">
        <v>198</v>
      </c>
      <c r="J17" s="62" t="s">
        <v>1948</v>
      </c>
    </row>
    <row r="18" spans="2:10" x14ac:dyDescent="0.25">
      <c r="B18" s="62" t="s">
        <v>1970</v>
      </c>
    </row>
    <row r="19" spans="2:10" x14ac:dyDescent="0.25">
      <c r="B19" s="62" t="s">
        <v>1971</v>
      </c>
      <c r="C19" s="62" t="s">
        <v>190</v>
      </c>
      <c r="D19" s="62" t="s">
        <v>199</v>
      </c>
      <c r="E19" s="62" t="s">
        <v>18</v>
      </c>
      <c r="F19" s="62" t="s">
        <v>310</v>
      </c>
      <c r="G19" s="62" t="s">
        <v>311</v>
      </c>
      <c r="H19" s="62" t="s">
        <v>312</v>
      </c>
      <c r="I19" s="62" t="s">
        <v>313</v>
      </c>
      <c r="J19" s="62" t="s">
        <v>2082</v>
      </c>
    </row>
    <row r="20" spans="2:10" x14ac:dyDescent="0.25">
      <c r="B20" s="62" t="s">
        <v>1972</v>
      </c>
      <c r="C20" s="62" t="s">
        <v>190</v>
      </c>
      <c r="D20" s="62" t="s">
        <v>200</v>
      </c>
      <c r="E20" s="62" t="s">
        <v>19</v>
      </c>
      <c r="F20" s="62" t="s">
        <v>314</v>
      </c>
      <c r="G20" s="62" t="s">
        <v>315</v>
      </c>
      <c r="H20" s="62" t="s">
        <v>316</v>
      </c>
      <c r="I20" s="62" t="s">
        <v>317</v>
      </c>
      <c r="J20" s="62" t="s">
        <v>2083</v>
      </c>
    </row>
    <row r="21" spans="2:10" x14ac:dyDescent="0.25">
      <c r="B21" s="62" t="s">
        <v>1973</v>
      </c>
      <c r="C21" s="62" t="s">
        <v>190</v>
      </c>
      <c r="D21" s="62" t="s">
        <v>201</v>
      </c>
      <c r="E21" s="62" t="s">
        <v>20</v>
      </c>
      <c r="F21" s="62" t="s">
        <v>318</v>
      </c>
      <c r="G21" s="62" t="s">
        <v>319</v>
      </c>
      <c r="H21" s="62" t="s">
        <v>320</v>
      </c>
      <c r="I21" s="62" t="s">
        <v>321</v>
      </c>
      <c r="J21" s="62" t="s">
        <v>2084</v>
      </c>
    </row>
    <row r="22" spans="2:10" x14ac:dyDescent="0.25">
      <c r="B22" s="62" t="s">
        <v>1974</v>
      </c>
      <c r="C22" s="62" t="s">
        <v>190</v>
      </c>
      <c r="D22" s="62" t="s">
        <v>202</v>
      </c>
      <c r="E22" s="62" t="s">
        <v>21</v>
      </c>
      <c r="F22" s="62" t="s">
        <v>1464</v>
      </c>
      <c r="G22" s="62" t="s">
        <v>1465</v>
      </c>
      <c r="H22" s="62" t="s">
        <v>1466</v>
      </c>
      <c r="I22" s="62" t="s">
        <v>1467</v>
      </c>
      <c r="J22" s="62" t="s">
        <v>2085</v>
      </c>
    </row>
    <row r="23" spans="2:10" x14ac:dyDescent="0.25">
      <c r="B23" s="62" t="s">
        <v>1975</v>
      </c>
      <c r="E23" s="62" t="s">
        <v>22</v>
      </c>
      <c r="F23" s="62" t="s">
        <v>203</v>
      </c>
      <c r="G23" s="62" t="s">
        <v>204</v>
      </c>
      <c r="H23" s="62" t="s">
        <v>205</v>
      </c>
      <c r="I23" s="62" t="s">
        <v>206</v>
      </c>
      <c r="J23" s="62" t="s">
        <v>1949</v>
      </c>
    </row>
    <row r="24" spans="2:10" x14ac:dyDescent="0.25">
      <c r="B24" s="62" t="s">
        <v>1976</v>
      </c>
    </row>
    <row r="25" spans="2:10" x14ac:dyDescent="0.25">
      <c r="B25" s="62" t="s">
        <v>1977</v>
      </c>
      <c r="C25" s="62" t="s">
        <v>190</v>
      </c>
      <c r="D25" s="62" t="s">
        <v>207</v>
      </c>
      <c r="E25" s="62" t="s">
        <v>23</v>
      </c>
      <c r="F25" s="62" t="s">
        <v>322</v>
      </c>
      <c r="G25" s="62" t="s">
        <v>323</v>
      </c>
      <c r="H25" s="62" t="s">
        <v>324</v>
      </c>
      <c r="I25" s="62" t="s">
        <v>325</v>
      </c>
      <c r="J25" s="62" t="s">
        <v>2086</v>
      </c>
    </row>
    <row r="26" spans="2:10" x14ac:dyDescent="0.25">
      <c r="B26" s="62" t="s">
        <v>1978</v>
      </c>
      <c r="C26" s="62" t="s">
        <v>190</v>
      </c>
      <c r="D26" s="62" t="s">
        <v>208</v>
      </c>
      <c r="E26" s="62" t="s">
        <v>24</v>
      </c>
      <c r="F26" s="62" t="s">
        <v>326</v>
      </c>
      <c r="G26" s="62" t="s">
        <v>327</v>
      </c>
      <c r="H26" s="62" t="s">
        <v>328</v>
      </c>
      <c r="I26" s="62" t="s">
        <v>329</v>
      </c>
      <c r="J26" s="62" t="s">
        <v>2087</v>
      </c>
    </row>
    <row r="27" spans="2:10" x14ac:dyDescent="0.25">
      <c r="B27" s="62" t="s">
        <v>1979</v>
      </c>
      <c r="C27" s="62" t="s">
        <v>190</v>
      </c>
      <c r="D27" s="62" t="s">
        <v>209</v>
      </c>
      <c r="E27" s="62" t="s">
        <v>25</v>
      </c>
      <c r="F27" s="62" t="s">
        <v>330</v>
      </c>
      <c r="G27" s="62" t="s">
        <v>331</v>
      </c>
      <c r="H27" s="62" t="s">
        <v>332</v>
      </c>
      <c r="I27" s="62" t="s">
        <v>333</v>
      </c>
      <c r="J27" s="62" t="s">
        <v>2088</v>
      </c>
    </row>
    <row r="28" spans="2:10" x14ac:dyDescent="0.25">
      <c r="B28" s="62" t="s">
        <v>1980</v>
      </c>
      <c r="C28" s="62" t="s">
        <v>190</v>
      </c>
      <c r="D28" s="62" t="s">
        <v>210</v>
      </c>
      <c r="E28" s="62" t="s">
        <v>26</v>
      </c>
      <c r="F28" s="62" t="s">
        <v>334</v>
      </c>
      <c r="G28" s="62" t="s">
        <v>335</v>
      </c>
      <c r="H28" s="62" t="s">
        <v>336</v>
      </c>
      <c r="I28" s="62" t="s">
        <v>337</v>
      </c>
      <c r="J28" s="62" t="s">
        <v>2089</v>
      </c>
    </row>
    <row r="29" spans="2:10" x14ac:dyDescent="0.25">
      <c r="B29" s="62" t="s">
        <v>1981</v>
      </c>
      <c r="C29" s="62" t="s">
        <v>190</v>
      </c>
      <c r="D29" s="62" t="s">
        <v>211</v>
      </c>
      <c r="E29" s="62" t="s">
        <v>27</v>
      </c>
      <c r="F29" s="62" t="s">
        <v>1468</v>
      </c>
      <c r="G29" s="62" t="s">
        <v>1469</v>
      </c>
      <c r="H29" s="62" t="s">
        <v>1470</v>
      </c>
      <c r="I29" s="62" t="s">
        <v>1471</v>
      </c>
      <c r="J29" s="62" t="s">
        <v>2090</v>
      </c>
    </row>
    <row r="30" spans="2:10" x14ac:dyDescent="0.25">
      <c r="B30" s="62" t="s">
        <v>1982</v>
      </c>
      <c r="E30" s="62" t="s">
        <v>28</v>
      </c>
      <c r="F30" s="62" t="s">
        <v>212</v>
      </c>
      <c r="G30" s="62" t="s">
        <v>213</v>
      </c>
      <c r="H30" s="62" t="s">
        <v>214</v>
      </c>
      <c r="I30" s="62" t="s">
        <v>215</v>
      </c>
      <c r="J30" s="62" t="s">
        <v>1950</v>
      </c>
    </row>
    <row r="31" spans="2:10" x14ac:dyDescent="0.25">
      <c r="B31" s="62" t="s">
        <v>1983</v>
      </c>
    </row>
    <row r="32" spans="2:10" x14ac:dyDescent="0.25">
      <c r="B32" s="62" t="s">
        <v>1984</v>
      </c>
      <c r="C32" s="62" t="s">
        <v>190</v>
      </c>
      <c r="D32" s="62" t="s">
        <v>216</v>
      </c>
      <c r="E32" s="62" t="s">
        <v>29</v>
      </c>
      <c r="F32" s="62" t="s">
        <v>338</v>
      </c>
      <c r="G32" s="62" t="s">
        <v>339</v>
      </c>
      <c r="H32" s="62" t="s">
        <v>340</v>
      </c>
      <c r="I32" s="62" t="s">
        <v>341</v>
      </c>
      <c r="J32" s="62" t="s">
        <v>2091</v>
      </c>
    </row>
    <row r="33" spans="2:10" x14ac:dyDescent="0.25">
      <c r="B33" s="62" t="s">
        <v>1985</v>
      </c>
      <c r="C33" s="62" t="s">
        <v>190</v>
      </c>
      <c r="D33" s="62" t="s">
        <v>217</v>
      </c>
      <c r="E33" s="62" t="s">
        <v>30</v>
      </c>
      <c r="F33" s="62" t="s">
        <v>342</v>
      </c>
      <c r="G33" s="62" t="s">
        <v>343</v>
      </c>
      <c r="H33" s="62" t="s">
        <v>344</v>
      </c>
      <c r="I33" s="62" t="s">
        <v>345</v>
      </c>
      <c r="J33" s="62" t="s">
        <v>2092</v>
      </c>
    </row>
    <row r="34" spans="2:10" x14ac:dyDescent="0.25">
      <c r="B34" s="62" t="s">
        <v>1986</v>
      </c>
      <c r="C34" s="62" t="s">
        <v>190</v>
      </c>
      <c r="D34" s="62" t="s">
        <v>218</v>
      </c>
      <c r="E34" s="62" t="s">
        <v>31</v>
      </c>
      <c r="F34" s="62" t="s">
        <v>1472</v>
      </c>
      <c r="G34" s="62" t="s">
        <v>1473</v>
      </c>
      <c r="H34" s="62" t="s">
        <v>1474</v>
      </c>
      <c r="I34" s="62" t="s">
        <v>1475</v>
      </c>
      <c r="J34" s="62" t="s">
        <v>2093</v>
      </c>
    </row>
    <row r="35" spans="2:10" x14ac:dyDescent="0.25">
      <c r="B35" s="62" t="s">
        <v>1987</v>
      </c>
      <c r="E35" s="62" t="s">
        <v>32</v>
      </c>
      <c r="F35" s="62" t="s">
        <v>219</v>
      </c>
      <c r="G35" s="62" t="s">
        <v>220</v>
      </c>
      <c r="H35" s="62" t="s">
        <v>221</v>
      </c>
      <c r="I35" s="62" t="s">
        <v>222</v>
      </c>
      <c r="J35" s="62" t="s">
        <v>1951</v>
      </c>
    </row>
    <row r="36" spans="2:10" x14ac:dyDescent="0.25">
      <c r="B36" s="62" t="s">
        <v>1988</v>
      </c>
    </row>
    <row r="37" spans="2:10" x14ac:dyDescent="0.25">
      <c r="B37" s="62" t="s">
        <v>1989</v>
      </c>
      <c r="E37" s="62" t="s">
        <v>35</v>
      </c>
      <c r="F37" s="62" t="s">
        <v>1476</v>
      </c>
      <c r="G37" s="62" t="s">
        <v>1477</v>
      </c>
      <c r="H37" s="62" t="s">
        <v>1478</v>
      </c>
      <c r="I37" s="62" t="s">
        <v>1479</v>
      </c>
      <c r="J37" s="62" t="s">
        <v>1952</v>
      </c>
    </row>
    <row r="38" spans="2:10" x14ac:dyDescent="0.25">
      <c r="B38" s="62" t="s">
        <v>1990</v>
      </c>
    </row>
    <row r="39" spans="2:10" x14ac:dyDescent="0.25">
      <c r="B39" s="62" t="s">
        <v>1991</v>
      </c>
      <c r="C39" s="62" t="s">
        <v>224</v>
      </c>
      <c r="D39" s="62" t="s">
        <v>225</v>
      </c>
      <c r="E39" s="62" t="s">
        <v>36</v>
      </c>
      <c r="F39" s="62" t="s">
        <v>346</v>
      </c>
      <c r="G39" s="62" t="s">
        <v>347</v>
      </c>
      <c r="H39" s="62" t="s">
        <v>348</v>
      </c>
      <c r="I39" s="62" t="s">
        <v>349</v>
      </c>
      <c r="J39" s="62" t="s">
        <v>2094</v>
      </c>
    </row>
    <row r="40" spans="2:10" x14ac:dyDescent="0.25">
      <c r="B40" s="62" t="s">
        <v>1992</v>
      </c>
      <c r="C40" s="62" t="s">
        <v>224</v>
      </c>
      <c r="D40" s="62" t="s">
        <v>226</v>
      </c>
      <c r="E40" s="62" t="s">
        <v>37</v>
      </c>
      <c r="F40" s="62" t="s">
        <v>350</v>
      </c>
      <c r="G40" s="62" t="s">
        <v>351</v>
      </c>
      <c r="H40" s="62" t="s">
        <v>352</v>
      </c>
      <c r="I40" s="62" t="s">
        <v>353</v>
      </c>
      <c r="J40" s="62" t="s">
        <v>2095</v>
      </c>
    </row>
    <row r="41" spans="2:10" x14ac:dyDescent="0.25">
      <c r="B41" s="62" t="s">
        <v>1993</v>
      </c>
      <c r="C41" s="62" t="s">
        <v>224</v>
      </c>
      <c r="D41" s="62" t="s">
        <v>227</v>
      </c>
      <c r="E41" s="62" t="s">
        <v>38</v>
      </c>
      <c r="F41" s="62" t="s">
        <v>354</v>
      </c>
      <c r="G41" s="62" t="s">
        <v>355</v>
      </c>
      <c r="H41" s="62" t="s">
        <v>356</v>
      </c>
      <c r="I41" s="62" t="s">
        <v>357</v>
      </c>
      <c r="J41" s="62" t="s">
        <v>2096</v>
      </c>
    </row>
    <row r="42" spans="2:10" x14ac:dyDescent="0.25">
      <c r="B42" s="62" t="s">
        <v>1994</v>
      </c>
      <c r="C42" s="62" t="s">
        <v>224</v>
      </c>
      <c r="D42" s="62" t="s">
        <v>228</v>
      </c>
      <c r="E42" s="62" t="s">
        <v>39</v>
      </c>
      <c r="F42" s="62" t="s">
        <v>358</v>
      </c>
      <c r="G42" s="62" t="s">
        <v>359</v>
      </c>
      <c r="H42" s="62" t="s">
        <v>360</v>
      </c>
      <c r="I42" s="62" t="s">
        <v>361</v>
      </c>
      <c r="J42" s="62" t="s">
        <v>2097</v>
      </c>
    </row>
    <row r="43" spans="2:10" x14ac:dyDescent="0.25">
      <c r="B43" s="62" t="s">
        <v>1995</v>
      </c>
      <c r="C43" s="62" t="s">
        <v>224</v>
      </c>
      <c r="D43" s="62" t="s">
        <v>229</v>
      </c>
      <c r="E43" s="62" t="s">
        <v>40</v>
      </c>
      <c r="F43" s="62" t="s">
        <v>1480</v>
      </c>
      <c r="G43" s="62" t="s">
        <v>1481</v>
      </c>
      <c r="H43" s="62" t="s">
        <v>1482</v>
      </c>
      <c r="I43" s="62" t="s">
        <v>1483</v>
      </c>
      <c r="J43" s="62" t="s">
        <v>2098</v>
      </c>
    </row>
    <row r="44" spans="2:10" x14ac:dyDescent="0.25">
      <c r="B44" s="62" t="s">
        <v>1996</v>
      </c>
      <c r="E44" s="62" t="s">
        <v>41</v>
      </c>
      <c r="F44" s="62" t="s">
        <v>1484</v>
      </c>
      <c r="G44" s="62" t="s">
        <v>1485</v>
      </c>
      <c r="H44" s="62" t="s">
        <v>1486</v>
      </c>
      <c r="I44" s="62" t="s">
        <v>1487</v>
      </c>
      <c r="J44" s="62" t="s">
        <v>1953</v>
      </c>
    </row>
    <row r="45" spans="2:10" x14ac:dyDescent="0.25">
      <c r="B45" s="62" t="s">
        <v>1997</v>
      </c>
    </row>
    <row r="46" spans="2:10" x14ac:dyDescent="0.25">
      <c r="B46" s="62" t="s">
        <v>1998</v>
      </c>
      <c r="C46" s="62" t="s">
        <v>224</v>
      </c>
      <c r="D46" s="62" t="s">
        <v>230</v>
      </c>
      <c r="E46" s="62" t="s">
        <v>42</v>
      </c>
      <c r="F46" s="62" t="s">
        <v>362</v>
      </c>
      <c r="G46" s="62" t="s">
        <v>363</v>
      </c>
      <c r="H46" s="62" t="s">
        <v>364</v>
      </c>
      <c r="I46" s="62" t="s">
        <v>365</v>
      </c>
      <c r="J46" s="62" t="s">
        <v>2099</v>
      </c>
    </row>
    <row r="47" spans="2:10" x14ac:dyDescent="0.25">
      <c r="B47" s="62" t="s">
        <v>1999</v>
      </c>
      <c r="C47" s="62" t="s">
        <v>224</v>
      </c>
      <c r="D47" s="62" t="s">
        <v>231</v>
      </c>
      <c r="E47" s="62" t="s">
        <v>43</v>
      </c>
      <c r="F47" s="62" t="s">
        <v>366</v>
      </c>
      <c r="G47" s="62" t="s">
        <v>367</v>
      </c>
      <c r="H47" s="62" t="s">
        <v>368</v>
      </c>
      <c r="I47" s="62" t="s">
        <v>369</v>
      </c>
      <c r="J47" s="62" t="s">
        <v>2100</v>
      </c>
    </row>
    <row r="48" spans="2:10" x14ac:dyDescent="0.25">
      <c r="B48" s="62" t="s">
        <v>2000</v>
      </c>
      <c r="C48" s="62" t="s">
        <v>224</v>
      </c>
      <c r="D48" s="62" t="s">
        <v>232</v>
      </c>
      <c r="E48" s="62" t="s">
        <v>44</v>
      </c>
      <c r="F48" s="62" t="s">
        <v>370</v>
      </c>
      <c r="G48" s="62" t="s">
        <v>371</v>
      </c>
      <c r="H48" s="62" t="s">
        <v>372</v>
      </c>
      <c r="I48" s="62" t="s">
        <v>373</v>
      </c>
      <c r="J48" s="62" t="s">
        <v>2101</v>
      </c>
    </row>
    <row r="49" spans="2:10" x14ac:dyDescent="0.25">
      <c r="B49" s="62" t="s">
        <v>2001</v>
      </c>
      <c r="C49" s="62" t="s">
        <v>224</v>
      </c>
      <c r="D49" s="62" t="s">
        <v>233</v>
      </c>
      <c r="E49" s="62" t="s">
        <v>45</v>
      </c>
      <c r="F49" s="62" t="s">
        <v>374</v>
      </c>
      <c r="G49" s="62" t="s">
        <v>375</v>
      </c>
      <c r="H49" s="62" t="s">
        <v>376</v>
      </c>
      <c r="I49" s="62" t="s">
        <v>377</v>
      </c>
      <c r="J49" s="62" t="s">
        <v>2102</v>
      </c>
    </row>
    <row r="50" spans="2:10" x14ac:dyDescent="0.25">
      <c r="B50" s="62" t="s">
        <v>2002</v>
      </c>
      <c r="C50" s="62" t="s">
        <v>224</v>
      </c>
      <c r="D50" s="62" t="s">
        <v>234</v>
      </c>
      <c r="E50" s="62" t="s">
        <v>46</v>
      </c>
      <c r="F50" s="62" t="s">
        <v>378</v>
      </c>
      <c r="G50" s="62" t="s">
        <v>379</v>
      </c>
      <c r="H50" s="62" t="s">
        <v>380</v>
      </c>
      <c r="I50" s="62" t="s">
        <v>381</v>
      </c>
      <c r="J50" s="62" t="s">
        <v>2103</v>
      </c>
    </row>
    <row r="51" spans="2:10" x14ac:dyDescent="0.25">
      <c r="B51" s="62" t="s">
        <v>2003</v>
      </c>
      <c r="C51" s="62" t="s">
        <v>224</v>
      </c>
      <c r="D51" s="62" t="s">
        <v>235</v>
      </c>
      <c r="E51" s="62" t="s">
        <v>47</v>
      </c>
      <c r="F51" s="62" t="s">
        <v>1488</v>
      </c>
      <c r="G51" s="62" t="s">
        <v>1489</v>
      </c>
      <c r="H51" s="62" t="s">
        <v>1490</v>
      </c>
      <c r="I51" s="62" t="s">
        <v>1491</v>
      </c>
      <c r="J51" s="62" t="s">
        <v>2104</v>
      </c>
    </row>
    <row r="52" spans="2:10" x14ac:dyDescent="0.25">
      <c r="B52" s="62" t="s">
        <v>2004</v>
      </c>
      <c r="E52" s="62" t="s">
        <v>48</v>
      </c>
      <c r="F52" s="62" t="s">
        <v>1492</v>
      </c>
      <c r="G52" s="62" t="s">
        <v>1493</v>
      </c>
      <c r="H52" s="62" t="s">
        <v>1494</v>
      </c>
      <c r="I52" s="62" t="s">
        <v>1495</v>
      </c>
      <c r="J52" s="62" t="s">
        <v>1954</v>
      </c>
    </row>
    <row r="53" spans="2:10" x14ac:dyDescent="0.25">
      <c r="B53" s="62" t="s">
        <v>2005</v>
      </c>
    </row>
    <row r="54" spans="2:10" x14ac:dyDescent="0.25">
      <c r="B54" s="62" t="s">
        <v>2006</v>
      </c>
      <c r="C54" s="62" t="s">
        <v>224</v>
      </c>
      <c r="D54" s="62" t="s">
        <v>236</v>
      </c>
      <c r="E54" s="62" t="s">
        <v>49</v>
      </c>
      <c r="F54" s="62" t="s">
        <v>382</v>
      </c>
      <c r="G54" s="62" t="s">
        <v>383</v>
      </c>
      <c r="H54" s="62" t="s">
        <v>384</v>
      </c>
      <c r="I54" s="62" t="s">
        <v>385</v>
      </c>
      <c r="J54" s="62" t="s">
        <v>2105</v>
      </c>
    </row>
    <row r="55" spans="2:10" x14ac:dyDescent="0.25">
      <c r="B55" s="62" t="s">
        <v>2007</v>
      </c>
      <c r="C55" s="62" t="s">
        <v>224</v>
      </c>
      <c r="D55" s="62" t="s">
        <v>237</v>
      </c>
      <c r="E55" s="62" t="s">
        <v>50</v>
      </c>
      <c r="F55" s="62" t="s">
        <v>386</v>
      </c>
      <c r="G55" s="62" t="s">
        <v>387</v>
      </c>
      <c r="H55" s="62" t="s">
        <v>388</v>
      </c>
      <c r="I55" s="62" t="s">
        <v>389</v>
      </c>
      <c r="J55" s="62" t="s">
        <v>2106</v>
      </c>
    </row>
    <row r="56" spans="2:10" x14ac:dyDescent="0.25">
      <c r="B56" s="62" t="s">
        <v>2008</v>
      </c>
      <c r="C56" s="62" t="s">
        <v>224</v>
      </c>
      <c r="D56" s="62" t="s">
        <v>238</v>
      </c>
      <c r="E56" s="62" t="s">
        <v>51</v>
      </c>
      <c r="F56" s="62" t="s">
        <v>390</v>
      </c>
      <c r="G56" s="62" t="s">
        <v>391</v>
      </c>
      <c r="H56" s="62" t="s">
        <v>392</v>
      </c>
      <c r="I56" s="62" t="s">
        <v>393</v>
      </c>
      <c r="J56" s="62" t="s">
        <v>2107</v>
      </c>
    </row>
    <row r="57" spans="2:10" x14ac:dyDescent="0.25">
      <c r="B57" s="62" t="s">
        <v>2009</v>
      </c>
      <c r="C57" s="62" t="s">
        <v>224</v>
      </c>
      <c r="D57" s="62" t="s">
        <v>239</v>
      </c>
      <c r="E57" s="62" t="s">
        <v>52</v>
      </c>
      <c r="F57" s="62" t="s">
        <v>394</v>
      </c>
      <c r="G57" s="62" t="s">
        <v>395</v>
      </c>
      <c r="H57" s="62" t="s">
        <v>396</v>
      </c>
      <c r="I57" s="62" t="s">
        <v>397</v>
      </c>
      <c r="J57" s="62" t="s">
        <v>2108</v>
      </c>
    </row>
    <row r="58" spans="2:10" x14ac:dyDescent="0.25">
      <c r="B58" s="62" t="s">
        <v>2010</v>
      </c>
      <c r="C58" s="62" t="s">
        <v>224</v>
      </c>
      <c r="D58" s="62" t="s">
        <v>240</v>
      </c>
      <c r="E58" s="62" t="s">
        <v>53</v>
      </c>
      <c r="F58" s="62" t="s">
        <v>398</v>
      </c>
      <c r="G58" s="62" t="s">
        <v>399</v>
      </c>
      <c r="H58" s="62" t="s">
        <v>400</v>
      </c>
      <c r="I58" s="62" t="s">
        <v>401</v>
      </c>
      <c r="J58" s="62" t="s">
        <v>2109</v>
      </c>
    </row>
    <row r="59" spans="2:10" x14ac:dyDescent="0.25">
      <c r="B59" s="62" t="s">
        <v>2011</v>
      </c>
      <c r="C59" s="62" t="s">
        <v>224</v>
      </c>
      <c r="D59" s="62" t="s">
        <v>241</v>
      </c>
      <c r="E59" s="62" t="s">
        <v>54</v>
      </c>
      <c r="F59" s="62" t="s">
        <v>402</v>
      </c>
      <c r="G59" s="62" t="s">
        <v>403</v>
      </c>
      <c r="H59" s="62" t="s">
        <v>404</v>
      </c>
      <c r="I59" s="62" t="s">
        <v>405</v>
      </c>
      <c r="J59" s="62" t="s">
        <v>2110</v>
      </c>
    </row>
    <row r="60" spans="2:10" x14ac:dyDescent="0.25">
      <c r="B60" s="62" t="s">
        <v>2012</v>
      </c>
      <c r="C60" s="62" t="s">
        <v>224</v>
      </c>
      <c r="D60" s="62" t="s">
        <v>242</v>
      </c>
      <c r="E60" s="62" t="s">
        <v>55</v>
      </c>
      <c r="F60" s="62" t="s">
        <v>1496</v>
      </c>
      <c r="G60" s="62" t="s">
        <v>1497</v>
      </c>
      <c r="H60" s="62" t="s">
        <v>1498</v>
      </c>
      <c r="I60" s="62" t="s">
        <v>1499</v>
      </c>
      <c r="J60" s="62" t="s">
        <v>2111</v>
      </c>
    </row>
    <row r="61" spans="2:10" x14ac:dyDescent="0.25">
      <c r="B61" s="62" t="s">
        <v>2013</v>
      </c>
      <c r="E61" s="62" t="s">
        <v>56</v>
      </c>
      <c r="F61" s="62" t="s">
        <v>1500</v>
      </c>
      <c r="G61" s="62" t="s">
        <v>1501</v>
      </c>
      <c r="H61" s="62" t="s">
        <v>1502</v>
      </c>
      <c r="I61" s="62" t="s">
        <v>1503</v>
      </c>
      <c r="J61" s="62" t="s">
        <v>1955</v>
      </c>
    </row>
    <row r="62" spans="2:10" x14ac:dyDescent="0.25">
      <c r="B62" s="62" t="s">
        <v>2014</v>
      </c>
    </row>
    <row r="63" spans="2:10" x14ac:dyDescent="0.25">
      <c r="B63" s="62" t="s">
        <v>2015</v>
      </c>
      <c r="C63" s="62" t="s">
        <v>224</v>
      </c>
      <c r="D63" s="62" t="s">
        <v>243</v>
      </c>
      <c r="E63" s="62" t="s">
        <v>57</v>
      </c>
      <c r="F63" s="62" t="s">
        <v>406</v>
      </c>
      <c r="G63" s="62" t="s">
        <v>407</v>
      </c>
      <c r="H63" s="62" t="s">
        <v>408</v>
      </c>
      <c r="I63" s="62" t="s">
        <v>409</v>
      </c>
      <c r="J63" s="62" t="s">
        <v>2112</v>
      </c>
    </row>
    <row r="64" spans="2:10" x14ac:dyDescent="0.25">
      <c r="B64" s="62" t="s">
        <v>2016</v>
      </c>
      <c r="C64" s="62" t="s">
        <v>224</v>
      </c>
      <c r="D64" s="62" t="s">
        <v>244</v>
      </c>
      <c r="E64" s="62" t="s">
        <v>58</v>
      </c>
      <c r="F64" s="62" t="s">
        <v>410</v>
      </c>
      <c r="G64" s="62" t="s">
        <v>411</v>
      </c>
      <c r="H64" s="62" t="s">
        <v>412</v>
      </c>
      <c r="I64" s="62" t="s">
        <v>413</v>
      </c>
      <c r="J64" s="62" t="s">
        <v>2113</v>
      </c>
    </row>
    <row r="65" spans="2:10" x14ac:dyDescent="0.25">
      <c r="B65" s="62" t="s">
        <v>2017</v>
      </c>
      <c r="C65" s="62" t="s">
        <v>224</v>
      </c>
      <c r="D65" s="62" t="s">
        <v>245</v>
      </c>
      <c r="E65" s="62" t="s">
        <v>59</v>
      </c>
      <c r="F65" s="62" t="s">
        <v>414</v>
      </c>
      <c r="G65" s="62" t="s">
        <v>415</v>
      </c>
      <c r="H65" s="62" t="s">
        <v>416</v>
      </c>
      <c r="I65" s="62" t="s">
        <v>417</v>
      </c>
      <c r="J65" s="62" t="s">
        <v>2114</v>
      </c>
    </row>
    <row r="66" spans="2:10" x14ac:dyDescent="0.25">
      <c r="B66" s="62" t="s">
        <v>2018</v>
      </c>
      <c r="C66" s="62" t="s">
        <v>224</v>
      </c>
      <c r="D66" s="62" t="s">
        <v>246</v>
      </c>
      <c r="E66" s="62" t="s">
        <v>60</v>
      </c>
      <c r="F66" s="62" t="s">
        <v>418</v>
      </c>
      <c r="G66" s="62" t="s">
        <v>419</v>
      </c>
      <c r="H66" s="62" t="s">
        <v>420</v>
      </c>
      <c r="I66" s="62" t="s">
        <v>421</v>
      </c>
      <c r="J66" s="62" t="s">
        <v>2115</v>
      </c>
    </row>
    <row r="67" spans="2:10" x14ac:dyDescent="0.25">
      <c r="B67" s="62" t="s">
        <v>2019</v>
      </c>
      <c r="C67" s="62" t="s">
        <v>224</v>
      </c>
      <c r="D67" s="62" t="s">
        <v>247</v>
      </c>
      <c r="E67" s="62" t="s">
        <v>61</v>
      </c>
      <c r="F67" s="62" t="s">
        <v>422</v>
      </c>
      <c r="G67" s="62" t="s">
        <v>423</v>
      </c>
      <c r="H67" s="62" t="s">
        <v>424</v>
      </c>
      <c r="I67" s="62" t="s">
        <v>425</v>
      </c>
      <c r="J67" s="62" t="s">
        <v>2116</v>
      </c>
    </row>
    <row r="68" spans="2:10" x14ac:dyDescent="0.25">
      <c r="B68" s="62" t="s">
        <v>2020</v>
      </c>
      <c r="C68" s="62" t="s">
        <v>224</v>
      </c>
      <c r="D68" s="62" t="s">
        <v>248</v>
      </c>
      <c r="E68" s="62" t="s">
        <v>62</v>
      </c>
      <c r="F68" s="62" t="s">
        <v>426</v>
      </c>
      <c r="G68" s="62" t="s">
        <v>427</v>
      </c>
      <c r="H68" s="62" t="s">
        <v>428</v>
      </c>
      <c r="I68" s="62" t="s">
        <v>429</v>
      </c>
      <c r="J68" s="62" t="s">
        <v>2117</v>
      </c>
    </row>
    <row r="69" spans="2:10" x14ac:dyDescent="0.25">
      <c r="B69" s="62" t="s">
        <v>2021</v>
      </c>
      <c r="C69" s="62" t="s">
        <v>224</v>
      </c>
      <c r="D69" s="62" t="s">
        <v>249</v>
      </c>
      <c r="E69" s="62" t="s">
        <v>63</v>
      </c>
      <c r="F69" s="62" t="s">
        <v>430</v>
      </c>
      <c r="G69" s="62" t="s">
        <v>431</v>
      </c>
      <c r="H69" s="62" t="s">
        <v>432</v>
      </c>
      <c r="I69" s="62" t="s">
        <v>433</v>
      </c>
      <c r="J69" s="62" t="s">
        <v>2118</v>
      </c>
    </row>
    <row r="70" spans="2:10" x14ac:dyDescent="0.25">
      <c r="B70" s="62" t="s">
        <v>2022</v>
      </c>
      <c r="C70" s="62" t="s">
        <v>224</v>
      </c>
      <c r="D70" s="62" t="s">
        <v>250</v>
      </c>
      <c r="E70" s="62" t="s">
        <v>64</v>
      </c>
      <c r="F70" s="62" t="s">
        <v>434</v>
      </c>
      <c r="G70" s="62" t="s">
        <v>435</v>
      </c>
      <c r="H70" s="62" t="s">
        <v>436</v>
      </c>
      <c r="I70" s="62" t="s">
        <v>437</v>
      </c>
      <c r="J70" s="62" t="s">
        <v>2119</v>
      </c>
    </row>
    <row r="71" spans="2:10" x14ac:dyDescent="0.25">
      <c r="B71" s="62" t="s">
        <v>2023</v>
      </c>
      <c r="C71" s="62" t="s">
        <v>224</v>
      </c>
      <c r="D71" s="62" t="s">
        <v>251</v>
      </c>
      <c r="E71" s="62" t="s">
        <v>65</v>
      </c>
      <c r="F71" s="62" t="s">
        <v>438</v>
      </c>
      <c r="G71" s="62" t="s">
        <v>439</v>
      </c>
      <c r="H71" s="62" t="s">
        <v>440</v>
      </c>
      <c r="I71" s="62" t="s">
        <v>441</v>
      </c>
      <c r="J71" s="62" t="s">
        <v>2120</v>
      </c>
    </row>
    <row r="72" spans="2:10" x14ac:dyDescent="0.25">
      <c r="B72" s="62" t="s">
        <v>2024</v>
      </c>
      <c r="C72" s="62" t="s">
        <v>224</v>
      </c>
      <c r="D72" s="62" t="s">
        <v>252</v>
      </c>
      <c r="E72" s="62" t="s">
        <v>66</v>
      </c>
      <c r="F72" s="62" t="s">
        <v>442</v>
      </c>
      <c r="G72" s="62" t="s">
        <v>443</v>
      </c>
      <c r="H72" s="62" t="s">
        <v>444</v>
      </c>
      <c r="I72" s="62" t="s">
        <v>445</v>
      </c>
      <c r="J72" s="62" t="s">
        <v>2121</v>
      </c>
    </row>
    <row r="73" spans="2:10" x14ac:dyDescent="0.25">
      <c r="B73" s="62" t="s">
        <v>2025</v>
      </c>
      <c r="C73" s="62" t="s">
        <v>224</v>
      </c>
      <c r="D73" s="62" t="s">
        <v>253</v>
      </c>
      <c r="E73" s="62" t="s">
        <v>67</v>
      </c>
      <c r="F73" s="62" t="s">
        <v>446</v>
      </c>
      <c r="G73" s="62" t="s">
        <v>447</v>
      </c>
      <c r="H73" s="62" t="s">
        <v>448</v>
      </c>
      <c r="I73" s="62" t="s">
        <v>449</v>
      </c>
      <c r="J73" s="62" t="s">
        <v>2122</v>
      </c>
    </row>
    <row r="74" spans="2:10" x14ac:dyDescent="0.25">
      <c r="B74" s="62" t="s">
        <v>2026</v>
      </c>
      <c r="C74" s="62" t="s">
        <v>224</v>
      </c>
      <c r="D74" s="62" t="s">
        <v>254</v>
      </c>
      <c r="E74" s="62" t="s">
        <v>68</v>
      </c>
      <c r="F74" s="62" t="s">
        <v>450</v>
      </c>
      <c r="G74" s="62" t="s">
        <v>451</v>
      </c>
      <c r="H74" s="62" t="s">
        <v>452</v>
      </c>
      <c r="I74" s="62" t="s">
        <v>453</v>
      </c>
      <c r="J74" s="62" t="s">
        <v>2123</v>
      </c>
    </row>
    <row r="75" spans="2:10" x14ac:dyDescent="0.25">
      <c r="B75" s="62" t="s">
        <v>2027</v>
      </c>
      <c r="C75" s="62" t="s">
        <v>224</v>
      </c>
      <c r="D75" s="62" t="s">
        <v>255</v>
      </c>
      <c r="E75" s="62" t="s">
        <v>69</v>
      </c>
      <c r="F75" s="62" t="s">
        <v>454</v>
      </c>
      <c r="G75" s="62" t="s">
        <v>455</v>
      </c>
      <c r="H75" s="62" t="s">
        <v>456</v>
      </c>
      <c r="I75" s="62" t="s">
        <v>457</v>
      </c>
      <c r="J75" s="62" t="s">
        <v>2124</v>
      </c>
    </row>
    <row r="76" spans="2:10" x14ac:dyDescent="0.25">
      <c r="B76" s="62" t="s">
        <v>2028</v>
      </c>
      <c r="C76" s="62" t="s">
        <v>224</v>
      </c>
      <c r="D76" s="62" t="s">
        <v>256</v>
      </c>
      <c r="E76" s="62" t="s">
        <v>70</v>
      </c>
      <c r="F76" s="62" t="s">
        <v>458</v>
      </c>
      <c r="G76" s="62" t="s">
        <v>459</v>
      </c>
      <c r="H76" s="62" t="s">
        <v>460</v>
      </c>
      <c r="I76" s="62" t="s">
        <v>461</v>
      </c>
      <c r="J76" s="62" t="s">
        <v>2125</v>
      </c>
    </row>
    <row r="77" spans="2:10" x14ac:dyDescent="0.25">
      <c r="B77" s="62" t="s">
        <v>2029</v>
      </c>
      <c r="C77" s="62" t="s">
        <v>224</v>
      </c>
      <c r="D77" s="62" t="s">
        <v>257</v>
      </c>
      <c r="E77" s="62" t="s">
        <v>71</v>
      </c>
      <c r="F77" s="62" t="s">
        <v>462</v>
      </c>
      <c r="G77" s="62" t="s">
        <v>463</v>
      </c>
      <c r="H77" s="62" t="s">
        <v>464</v>
      </c>
      <c r="I77" s="62" t="s">
        <v>465</v>
      </c>
      <c r="J77" s="62" t="s">
        <v>2126</v>
      </c>
    </row>
    <row r="78" spans="2:10" x14ac:dyDescent="0.25">
      <c r="B78" s="62" t="s">
        <v>2030</v>
      </c>
      <c r="C78" s="62" t="s">
        <v>224</v>
      </c>
      <c r="D78" s="62" t="s">
        <v>258</v>
      </c>
      <c r="E78" s="62" t="s">
        <v>72</v>
      </c>
      <c r="F78" s="62" t="s">
        <v>466</v>
      </c>
      <c r="G78" s="62" t="s">
        <v>467</v>
      </c>
      <c r="H78" s="62" t="s">
        <v>468</v>
      </c>
      <c r="I78" s="62" t="s">
        <v>469</v>
      </c>
      <c r="J78" s="62" t="s">
        <v>2127</v>
      </c>
    </row>
    <row r="79" spans="2:10" x14ac:dyDescent="0.25">
      <c r="B79" s="62" t="s">
        <v>2031</v>
      </c>
      <c r="C79" s="62" t="s">
        <v>224</v>
      </c>
      <c r="D79" s="62" t="s">
        <v>259</v>
      </c>
      <c r="E79" s="62" t="s">
        <v>73</v>
      </c>
      <c r="F79" s="62" t="s">
        <v>470</v>
      </c>
      <c r="G79" s="62" t="s">
        <v>471</v>
      </c>
      <c r="H79" s="62" t="s">
        <v>472</v>
      </c>
      <c r="I79" s="62" t="s">
        <v>473</v>
      </c>
      <c r="J79" s="62" t="s">
        <v>2128</v>
      </c>
    </row>
    <row r="80" spans="2:10" x14ac:dyDescent="0.25">
      <c r="B80" s="62" t="s">
        <v>2032</v>
      </c>
      <c r="C80" s="62" t="s">
        <v>224</v>
      </c>
      <c r="D80" s="62" t="s">
        <v>260</v>
      </c>
      <c r="E80" s="62" t="s">
        <v>174</v>
      </c>
      <c r="F80" s="62" t="s">
        <v>474</v>
      </c>
      <c r="G80" s="62" t="s">
        <v>475</v>
      </c>
      <c r="H80" s="62" t="s">
        <v>476</v>
      </c>
      <c r="I80" s="62" t="s">
        <v>477</v>
      </c>
      <c r="J80" s="62" t="s">
        <v>2129</v>
      </c>
    </row>
    <row r="81" spans="2:10" x14ac:dyDescent="0.25">
      <c r="B81" s="62" t="s">
        <v>2033</v>
      </c>
      <c r="C81" s="62" t="s">
        <v>224</v>
      </c>
      <c r="D81" s="62" t="s">
        <v>261</v>
      </c>
      <c r="E81" s="62" t="s">
        <v>74</v>
      </c>
      <c r="F81" s="62" t="s">
        <v>478</v>
      </c>
      <c r="G81" s="62" t="s">
        <v>479</v>
      </c>
      <c r="H81" s="62" t="s">
        <v>480</v>
      </c>
      <c r="I81" s="62" t="s">
        <v>481</v>
      </c>
      <c r="J81" s="62" t="s">
        <v>2130</v>
      </c>
    </row>
    <row r="82" spans="2:10" x14ac:dyDescent="0.25">
      <c r="B82" s="62" t="s">
        <v>2034</v>
      </c>
      <c r="C82" s="62" t="s">
        <v>224</v>
      </c>
      <c r="D82" s="62" t="s">
        <v>262</v>
      </c>
      <c r="E82" s="62" t="s">
        <v>75</v>
      </c>
      <c r="F82" s="62" t="s">
        <v>482</v>
      </c>
      <c r="G82" s="62" t="s">
        <v>483</v>
      </c>
      <c r="H82" s="62" t="s">
        <v>484</v>
      </c>
      <c r="I82" s="62" t="s">
        <v>485</v>
      </c>
      <c r="J82" s="62" t="s">
        <v>2131</v>
      </c>
    </row>
    <row r="83" spans="2:10" x14ac:dyDescent="0.25">
      <c r="B83" s="62" t="s">
        <v>2035</v>
      </c>
      <c r="C83" s="62" t="s">
        <v>224</v>
      </c>
      <c r="D83" s="62" t="s">
        <v>263</v>
      </c>
      <c r="E83" s="62" t="s">
        <v>76</v>
      </c>
      <c r="F83" s="62" t="s">
        <v>486</v>
      </c>
      <c r="G83" s="62" t="s">
        <v>487</v>
      </c>
      <c r="H83" s="62" t="s">
        <v>488</v>
      </c>
      <c r="I83" s="62" t="s">
        <v>489</v>
      </c>
      <c r="J83" s="62" t="s">
        <v>2132</v>
      </c>
    </row>
    <row r="84" spans="2:10" x14ac:dyDescent="0.25">
      <c r="B84" s="62" t="s">
        <v>2036</v>
      </c>
      <c r="C84" s="62" t="s">
        <v>224</v>
      </c>
      <c r="D84" s="62" t="s">
        <v>264</v>
      </c>
      <c r="E84" s="62" t="s">
        <v>77</v>
      </c>
      <c r="F84" s="62" t="s">
        <v>490</v>
      </c>
      <c r="G84" s="62" t="s">
        <v>491</v>
      </c>
      <c r="H84" s="62" t="s">
        <v>492</v>
      </c>
      <c r="I84" s="62" t="s">
        <v>493</v>
      </c>
      <c r="J84" s="62" t="s">
        <v>2133</v>
      </c>
    </row>
    <row r="85" spans="2:10" x14ac:dyDescent="0.25">
      <c r="B85" s="62" t="s">
        <v>2037</v>
      </c>
      <c r="C85" s="62" t="s">
        <v>224</v>
      </c>
      <c r="D85" s="62" t="s">
        <v>265</v>
      </c>
      <c r="E85" s="62" t="s">
        <v>78</v>
      </c>
      <c r="F85" s="62" t="s">
        <v>494</v>
      </c>
      <c r="G85" s="62" t="s">
        <v>495</v>
      </c>
      <c r="H85" s="62" t="s">
        <v>496</v>
      </c>
      <c r="I85" s="62" t="s">
        <v>497</v>
      </c>
      <c r="J85" s="62" t="s">
        <v>2134</v>
      </c>
    </row>
    <row r="86" spans="2:10" x14ac:dyDescent="0.25">
      <c r="B86" s="62" t="s">
        <v>2038</v>
      </c>
      <c r="C86" s="62" t="s">
        <v>224</v>
      </c>
      <c r="D86" s="62" t="s">
        <v>266</v>
      </c>
      <c r="E86" s="62" t="s">
        <v>79</v>
      </c>
      <c r="F86" s="62" t="s">
        <v>1504</v>
      </c>
      <c r="G86" s="62" t="s">
        <v>1505</v>
      </c>
      <c r="H86" s="62" t="s">
        <v>1506</v>
      </c>
      <c r="I86" s="62" t="s">
        <v>1507</v>
      </c>
      <c r="J86" s="62" t="s">
        <v>2135</v>
      </c>
    </row>
    <row r="87" spans="2:10" x14ac:dyDescent="0.25">
      <c r="B87" s="62" t="s">
        <v>2039</v>
      </c>
      <c r="E87" s="62" t="s">
        <v>80</v>
      </c>
      <c r="F87" s="62" t="s">
        <v>1508</v>
      </c>
      <c r="G87" s="62" t="s">
        <v>1509</v>
      </c>
      <c r="H87" s="62" t="s">
        <v>1510</v>
      </c>
      <c r="I87" s="62" t="s">
        <v>1511</v>
      </c>
      <c r="J87" s="62" t="s">
        <v>1956</v>
      </c>
    </row>
    <row r="88" spans="2:10" x14ac:dyDescent="0.25">
      <c r="B88" s="62" t="s">
        <v>2040</v>
      </c>
    </row>
    <row r="89" spans="2:10" x14ac:dyDescent="0.25">
      <c r="B89" s="62" t="s">
        <v>2041</v>
      </c>
      <c r="C89" s="62" t="s">
        <v>224</v>
      </c>
      <c r="D89" s="62" t="s">
        <v>267</v>
      </c>
      <c r="E89" s="62" t="s">
        <v>81</v>
      </c>
      <c r="F89" s="62" t="s">
        <v>498</v>
      </c>
      <c r="G89" s="62" t="s">
        <v>499</v>
      </c>
      <c r="H89" s="62" t="s">
        <v>500</v>
      </c>
      <c r="I89" s="62" t="s">
        <v>501</v>
      </c>
      <c r="J89" s="62" t="s">
        <v>2136</v>
      </c>
    </row>
    <row r="90" spans="2:10" x14ac:dyDescent="0.25">
      <c r="B90" s="62" t="s">
        <v>2042</v>
      </c>
      <c r="C90" s="62" t="s">
        <v>224</v>
      </c>
      <c r="D90" s="62" t="s">
        <v>268</v>
      </c>
      <c r="E90" s="62" t="s">
        <v>82</v>
      </c>
      <c r="F90" s="62" t="s">
        <v>502</v>
      </c>
      <c r="G90" s="62" t="s">
        <v>503</v>
      </c>
      <c r="H90" s="62" t="s">
        <v>504</v>
      </c>
      <c r="I90" s="62" t="s">
        <v>505</v>
      </c>
      <c r="J90" s="62" t="s">
        <v>2137</v>
      </c>
    </row>
    <row r="91" spans="2:10" x14ac:dyDescent="0.25">
      <c r="B91" s="62" t="s">
        <v>2043</v>
      </c>
      <c r="C91" s="62" t="s">
        <v>224</v>
      </c>
      <c r="D91" s="62" t="s">
        <v>269</v>
      </c>
      <c r="E91" s="62" t="s">
        <v>83</v>
      </c>
      <c r="F91" s="62" t="s">
        <v>506</v>
      </c>
      <c r="G91" s="62" t="s">
        <v>507</v>
      </c>
      <c r="H91" s="62" t="s">
        <v>508</v>
      </c>
      <c r="I91" s="62" t="s">
        <v>509</v>
      </c>
      <c r="J91" s="62" t="s">
        <v>2138</v>
      </c>
    </row>
    <row r="92" spans="2:10" x14ac:dyDescent="0.25">
      <c r="B92" s="62" t="s">
        <v>2044</v>
      </c>
      <c r="C92" s="62" t="s">
        <v>224</v>
      </c>
      <c r="D92" s="62" t="s">
        <v>270</v>
      </c>
      <c r="E92" s="62" t="s">
        <v>84</v>
      </c>
      <c r="F92" s="62" t="s">
        <v>510</v>
      </c>
      <c r="G92" s="62" t="s">
        <v>511</v>
      </c>
      <c r="H92" s="62" t="s">
        <v>512</v>
      </c>
      <c r="I92" s="62" t="s">
        <v>513</v>
      </c>
      <c r="J92" s="62" t="s">
        <v>2139</v>
      </c>
    </row>
    <row r="93" spans="2:10" x14ac:dyDescent="0.25">
      <c r="B93" s="62" t="s">
        <v>2045</v>
      </c>
      <c r="C93" s="62" t="s">
        <v>224</v>
      </c>
      <c r="D93" s="62" t="s">
        <v>271</v>
      </c>
      <c r="E93" s="62" t="s">
        <v>85</v>
      </c>
      <c r="F93" s="62" t="s">
        <v>514</v>
      </c>
      <c r="G93" s="62" t="s">
        <v>515</v>
      </c>
      <c r="H93" s="62" t="s">
        <v>516</v>
      </c>
      <c r="I93" s="62" t="s">
        <v>517</v>
      </c>
      <c r="J93" s="62" t="s">
        <v>2140</v>
      </c>
    </row>
    <row r="94" spans="2:10" x14ac:dyDescent="0.25">
      <c r="B94" s="62" t="s">
        <v>2046</v>
      </c>
      <c r="C94" s="62" t="s">
        <v>224</v>
      </c>
      <c r="D94" s="62" t="s">
        <v>272</v>
      </c>
      <c r="E94" s="62" t="s">
        <v>86</v>
      </c>
      <c r="F94" s="62" t="s">
        <v>518</v>
      </c>
      <c r="G94" s="62" t="s">
        <v>519</v>
      </c>
      <c r="H94" s="62" t="s">
        <v>520</v>
      </c>
      <c r="I94" s="62" t="s">
        <v>521</v>
      </c>
      <c r="J94" s="62" t="s">
        <v>2141</v>
      </c>
    </row>
    <row r="95" spans="2:10" x14ac:dyDescent="0.25">
      <c r="B95" s="62" t="s">
        <v>2047</v>
      </c>
      <c r="C95" s="62" t="s">
        <v>224</v>
      </c>
      <c r="D95" s="62" t="s">
        <v>273</v>
      </c>
      <c r="E95" s="62" t="s">
        <v>87</v>
      </c>
      <c r="F95" s="62" t="s">
        <v>522</v>
      </c>
      <c r="G95" s="62" t="s">
        <v>523</v>
      </c>
      <c r="H95" s="62" t="s">
        <v>524</v>
      </c>
      <c r="I95" s="62" t="s">
        <v>525</v>
      </c>
      <c r="J95" s="62" t="s">
        <v>2142</v>
      </c>
    </row>
    <row r="96" spans="2:10" x14ac:dyDescent="0.25">
      <c r="B96" s="62" t="s">
        <v>2048</v>
      </c>
      <c r="C96" s="62" t="s">
        <v>224</v>
      </c>
      <c r="D96" s="62" t="s">
        <v>274</v>
      </c>
      <c r="E96" s="62" t="s">
        <v>88</v>
      </c>
      <c r="F96" s="62" t="s">
        <v>526</v>
      </c>
      <c r="G96" s="62" t="s">
        <v>527</v>
      </c>
      <c r="H96" s="62" t="s">
        <v>528</v>
      </c>
      <c r="I96" s="62" t="s">
        <v>529</v>
      </c>
      <c r="J96" s="62" t="s">
        <v>2143</v>
      </c>
    </row>
    <row r="97" spans="2:10" x14ac:dyDescent="0.25">
      <c r="B97" s="62" t="s">
        <v>2049</v>
      </c>
      <c r="C97" s="62" t="s">
        <v>224</v>
      </c>
      <c r="D97" s="62" t="s">
        <v>275</v>
      </c>
      <c r="E97" s="62" t="s">
        <v>89</v>
      </c>
      <c r="F97" s="62" t="s">
        <v>1512</v>
      </c>
      <c r="G97" s="62" t="s">
        <v>1513</v>
      </c>
      <c r="H97" s="62" t="s">
        <v>1514</v>
      </c>
      <c r="I97" s="62" t="s">
        <v>1515</v>
      </c>
      <c r="J97" s="62" t="s">
        <v>2144</v>
      </c>
    </row>
    <row r="98" spans="2:10" x14ac:dyDescent="0.25">
      <c r="B98" s="62" t="s">
        <v>2050</v>
      </c>
      <c r="E98" s="62" t="s">
        <v>90</v>
      </c>
      <c r="F98" s="62" t="s">
        <v>1516</v>
      </c>
      <c r="G98" s="62" t="s">
        <v>1517</v>
      </c>
      <c r="H98" s="62" t="s">
        <v>1518</v>
      </c>
      <c r="I98" s="62" t="s">
        <v>1519</v>
      </c>
      <c r="J98" s="62" t="s">
        <v>1957</v>
      </c>
    </row>
    <row r="99" spans="2:10" x14ac:dyDescent="0.25">
      <c r="B99" s="62" t="s">
        <v>2051</v>
      </c>
    </row>
    <row r="100" spans="2:10" x14ac:dyDescent="0.25">
      <c r="B100" s="62" t="s">
        <v>2052</v>
      </c>
      <c r="C100" s="62" t="s">
        <v>224</v>
      </c>
      <c r="D100" s="62" t="s">
        <v>276</v>
      </c>
      <c r="E100" s="62" t="s">
        <v>91</v>
      </c>
      <c r="F100" s="62" t="s">
        <v>530</v>
      </c>
      <c r="G100" s="62" t="s">
        <v>531</v>
      </c>
      <c r="H100" s="62" t="s">
        <v>532</v>
      </c>
      <c r="I100" s="62" t="s">
        <v>533</v>
      </c>
      <c r="J100" s="62" t="s">
        <v>2145</v>
      </c>
    </row>
    <row r="101" spans="2:10" x14ac:dyDescent="0.25">
      <c r="B101" s="62" t="s">
        <v>2053</v>
      </c>
      <c r="C101" s="62" t="s">
        <v>224</v>
      </c>
      <c r="D101" s="62" t="s">
        <v>277</v>
      </c>
      <c r="E101" s="62" t="s">
        <v>92</v>
      </c>
      <c r="F101" s="62" t="s">
        <v>534</v>
      </c>
      <c r="G101" s="62" t="s">
        <v>535</v>
      </c>
      <c r="H101" s="62" t="s">
        <v>536</v>
      </c>
      <c r="I101" s="62" t="s">
        <v>537</v>
      </c>
      <c r="J101" s="62" t="s">
        <v>2146</v>
      </c>
    </row>
    <row r="102" spans="2:10" x14ac:dyDescent="0.25">
      <c r="B102" s="62" t="s">
        <v>2054</v>
      </c>
      <c r="C102" s="62" t="s">
        <v>224</v>
      </c>
      <c r="D102" s="62" t="s">
        <v>278</v>
      </c>
      <c r="E102" s="62" t="s">
        <v>93</v>
      </c>
      <c r="F102" s="62" t="s">
        <v>538</v>
      </c>
      <c r="G102" s="62" t="s">
        <v>539</v>
      </c>
      <c r="H102" s="62" t="s">
        <v>540</v>
      </c>
      <c r="I102" s="62" t="s">
        <v>541</v>
      </c>
      <c r="J102" s="62" t="s">
        <v>2147</v>
      </c>
    </row>
    <row r="103" spans="2:10" x14ac:dyDescent="0.25">
      <c r="B103" s="62" t="s">
        <v>2055</v>
      </c>
      <c r="C103" s="62" t="s">
        <v>224</v>
      </c>
      <c r="D103" s="62" t="s">
        <v>279</v>
      </c>
      <c r="E103" s="62" t="s">
        <v>94</v>
      </c>
      <c r="F103" s="62" t="s">
        <v>542</v>
      </c>
      <c r="G103" s="62" t="s">
        <v>543</v>
      </c>
      <c r="H103" s="62" t="s">
        <v>544</v>
      </c>
      <c r="I103" s="62" t="s">
        <v>545</v>
      </c>
      <c r="J103" s="62" t="s">
        <v>2148</v>
      </c>
    </row>
    <row r="104" spans="2:10" x14ac:dyDescent="0.25">
      <c r="B104" s="62" t="s">
        <v>2056</v>
      </c>
      <c r="C104" s="62" t="s">
        <v>224</v>
      </c>
      <c r="D104" s="62" t="s">
        <v>280</v>
      </c>
      <c r="E104" s="62" t="s">
        <v>95</v>
      </c>
      <c r="F104" s="62" t="s">
        <v>546</v>
      </c>
      <c r="G104" s="62" t="s">
        <v>547</v>
      </c>
      <c r="H104" s="62" t="s">
        <v>548</v>
      </c>
      <c r="I104" s="62" t="s">
        <v>549</v>
      </c>
      <c r="J104" s="62" t="s">
        <v>2149</v>
      </c>
    </row>
    <row r="105" spans="2:10" x14ac:dyDescent="0.25">
      <c r="B105" s="62" t="s">
        <v>2057</v>
      </c>
      <c r="C105" s="62" t="s">
        <v>224</v>
      </c>
      <c r="D105" s="62" t="s">
        <v>281</v>
      </c>
      <c r="E105" s="62" t="s">
        <v>96</v>
      </c>
      <c r="F105" s="62" t="s">
        <v>550</v>
      </c>
      <c r="G105" s="62" t="s">
        <v>551</v>
      </c>
      <c r="H105" s="62" t="s">
        <v>552</v>
      </c>
      <c r="I105" s="62" t="s">
        <v>553</v>
      </c>
      <c r="J105" s="62" t="s">
        <v>2150</v>
      </c>
    </row>
    <row r="106" spans="2:10" x14ac:dyDescent="0.25">
      <c r="B106" s="62" t="s">
        <v>2058</v>
      </c>
      <c r="C106" s="62" t="s">
        <v>224</v>
      </c>
      <c r="D106" s="62" t="s">
        <v>282</v>
      </c>
      <c r="E106" s="62" t="s">
        <v>97</v>
      </c>
      <c r="F106" s="62" t="s">
        <v>554</v>
      </c>
      <c r="G106" s="62" t="s">
        <v>555</v>
      </c>
      <c r="H106" s="62" t="s">
        <v>556</v>
      </c>
      <c r="I106" s="62" t="s">
        <v>557</v>
      </c>
      <c r="J106" s="62" t="s">
        <v>2151</v>
      </c>
    </row>
    <row r="107" spans="2:10" x14ac:dyDescent="0.25">
      <c r="B107" s="62" t="s">
        <v>2059</v>
      </c>
      <c r="C107" s="62" t="s">
        <v>224</v>
      </c>
      <c r="D107" s="62" t="s">
        <v>283</v>
      </c>
      <c r="E107" s="62" t="s">
        <v>98</v>
      </c>
      <c r="F107" s="62" t="s">
        <v>558</v>
      </c>
      <c r="G107" s="62" t="s">
        <v>559</v>
      </c>
      <c r="H107" s="62" t="s">
        <v>560</v>
      </c>
      <c r="I107" s="62" t="s">
        <v>561</v>
      </c>
      <c r="J107" s="62" t="s">
        <v>2152</v>
      </c>
    </row>
    <row r="108" spans="2:10" x14ac:dyDescent="0.25">
      <c r="B108" s="62" t="s">
        <v>2060</v>
      </c>
      <c r="C108" s="62" t="s">
        <v>224</v>
      </c>
      <c r="D108" s="62" t="s">
        <v>284</v>
      </c>
      <c r="E108" s="62" t="s">
        <v>99</v>
      </c>
      <c r="F108" s="62" t="s">
        <v>562</v>
      </c>
      <c r="G108" s="62" t="s">
        <v>563</v>
      </c>
      <c r="H108" s="62" t="s">
        <v>564</v>
      </c>
      <c r="I108" s="62" t="s">
        <v>565</v>
      </c>
      <c r="J108" s="62" t="s">
        <v>2153</v>
      </c>
    </row>
    <row r="109" spans="2:10" x14ac:dyDescent="0.25">
      <c r="B109" s="62" t="s">
        <v>2061</v>
      </c>
      <c r="C109" s="62" t="s">
        <v>224</v>
      </c>
      <c r="D109" s="62" t="s">
        <v>285</v>
      </c>
      <c r="E109" s="62" t="s">
        <v>100</v>
      </c>
      <c r="F109" s="62" t="s">
        <v>566</v>
      </c>
      <c r="G109" s="62" t="s">
        <v>567</v>
      </c>
      <c r="H109" s="62" t="s">
        <v>568</v>
      </c>
      <c r="I109" s="62" t="s">
        <v>569</v>
      </c>
      <c r="J109" s="62" t="s">
        <v>2154</v>
      </c>
    </row>
    <row r="110" spans="2:10" x14ac:dyDescent="0.25">
      <c r="B110" s="62" t="s">
        <v>2062</v>
      </c>
      <c r="C110" s="62" t="s">
        <v>224</v>
      </c>
      <c r="D110" s="62" t="s">
        <v>286</v>
      </c>
      <c r="E110" s="62" t="s">
        <v>101</v>
      </c>
      <c r="F110" s="62" t="s">
        <v>570</v>
      </c>
      <c r="G110" s="62" t="s">
        <v>571</v>
      </c>
      <c r="H110" s="62" t="s">
        <v>572</v>
      </c>
      <c r="I110" s="62" t="s">
        <v>573</v>
      </c>
      <c r="J110" s="62" t="s">
        <v>2155</v>
      </c>
    </row>
    <row r="111" spans="2:10" x14ac:dyDescent="0.25">
      <c r="B111" s="62" t="s">
        <v>2063</v>
      </c>
      <c r="C111" s="62" t="s">
        <v>224</v>
      </c>
      <c r="D111" s="62" t="s">
        <v>287</v>
      </c>
      <c r="E111" s="62" t="s">
        <v>102</v>
      </c>
      <c r="F111" s="62" t="s">
        <v>574</v>
      </c>
      <c r="G111" s="62" t="s">
        <v>575</v>
      </c>
      <c r="H111" s="62" t="s">
        <v>576</v>
      </c>
      <c r="I111" s="62" t="s">
        <v>577</v>
      </c>
      <c r="J111" s="62" t="s">
        <v>2156</v>
      </c>
    </row>
    <row r="112" spans="2:10" x14ac:dyDescent="0.25">
      <c r="B112" s="62" t="s">
        <v>2064</v>
      </c>
      <c r="C112" s="62" t="s">
        <v>224</v>
      </c>
      <c r="D112" s="62" t="s">
        <v>288</v>
      </c>
      <c r="E112" s="62" t="s">
        <v>103</v>
      </c>
      <c r="F112" s="62" t="s">
        <v>578</v>
      </c>
      <c r="G112" s="62" t="s">
        <v>579</v>
      </c>
      <c r="H112" s="62" t="s">
        <v>580</v>
      </c>
      <c r="I112" s="62" t="s">
        <v>581</v>
      </c>
      <c r="J112" s="62" t="s">
        <v>2157</v>
      </c>
    </row>
    <row r="113" spans="2:10" x14ac:dyDescent="0.25">
      <c r="B113" s="62" t="s">
        <v>2065</v>
      </c>
      <c r="C113" s="62" t="s">
        <v>224</v>
      </c>
      <c r="D113" s="62" t="s">
        <v>289</v>
      </c>
      <c r="E113" s="62" t="s">
        <v>104</v>
      </c>
      <c r="F113" s="62" t="s">
        <v>582</v>
      </c>
      <c r="G113" s="62" t="s">
        <v>583</v>
      </c>
      <c r="H113" s="62" t="s">
        <v>584</v>
      </c>
      <c r="I113" s="62" t="s">
        <v>585</v>
      </c>
      <c r="J113" s="62" t="s">
        <v>2158</v>
      </c>
    </row>
    <row r="114" spans="2:10" x14ac:dyDescent="0.25">
      <c r="B114" s="62" t="s">
        <v>2066</v>
      </c>
      <c r="C114" s="62" t="s">
        <v>224</v>
      </c>
      <c r="D114" s="62" t="s">
        <v>290</v>
      </c>
      <c r="E114" s="62" t="s">
        <v>105</v>
      </c>
      <c r="F114" s="62" t="s">
        <v>586</v>
      </c>
      <c r="G114" s="62" t="s">
        <v>587</v>
      </c>
      <c r="H114" s="62" t="s">
        <v>588</v>
      </c>
      <c r="I114" s="62" t="s">
        <v>589</v>
      </c>
      <c r="J114" s="62" t="s">
        <v>2159</v>
      </c>
    </row>
    <row r="115" spans="2:10" x14ac:dyDescent="0.25">
      <c r="B115" s="62" t="s">
        <v>2067</v>
      </c>
      <c r="C115" s="62" t="s">
        <v>224</v>
      </c>
      <c r="D115" s="62" t="s">
        <v>291</v>
      </c>
      <c r="E115" s="62" t="s">
        <v>106</v>
      </c>
      <c r="F115" s="62" t="s">
        <v>590</v>
      </c>
      <c r="G115" s="62" t="s">
        <v>591</v>
      </c>
      <c r="H115" s="62" t="s">
        <v>592</v>
      </c>
      <c r="I115" s="62" t="s">
        <v>593</v>
      </c>
      <c r="J115" s="62" t="s">
        <v>2160</v>
      </c>
    </row>
    <row r="116" spans="2:10" x14ac:dyDescent="0.25">
      <c r="B116" s="62" t="s">
        <v>2068</v>
      </c>
      <c r="C116" s="62" t="s">
        <v>224</v>
      </c>
      <c r="D116" s="62" t="s">
        <v>292</v>
      </c>
      <c r="E116" s="62" t="s">
        <v>107</v>
      </c>
      <c r="F116" s="62" t="s">
        <v>594</v>
      </c>
      <c r="G116" s="62" t="s">
        <v>595</v>
      </c>
      <c r="H116" s="62" t="s">
        <v>596</v>
      </c>
      <c r="I116" s="62" t="s">
        <v>597</v>
      </c>
      <c r="J116" s="62" t="s">
        <v>2161</v>
      </c>
    </row>
    <row r="117" spans="2:10" x14ac:dyDescent="0.25">
      <c r="B117" s="62" t="s">
        <v>2069</v>
      </c>
      <c r="C117" s="62" t="s">
        <v>224</v>
      </c>
      <c r="D117" s="62" t="s">
        <v>293</v>
      </c>
      <c r="E117" s="62" t="s">
        <v>108</v>
      </c>
      <c r="F117" s="62" t="s">
        <v>598</v>
      </c>
      <c r="G117" s="62" t="s">
        <v>599</v>
      </c>
      <c r="H117" s="62" t="s">
        <v>600</v>
      </c>
      <c r="I117" s="62" t="s">
        <v>601</v>
      </c>
      <c r="J117" s="62" t="s">
        <v>2162</v>
      </c>
    </row>
    <row r="118" spans="2:10" x14ac:dyDescent="0.25">
      <c r="B118" s="62" t="s">
        <v>2070</v>
      </c>
      <c r="C118" s="62" t="s">
        <v>224</v>
      </c>
      <c r="D118" s="62" t="s">
        <v>294</v>
      </c>
      <c r="E118" s="62" t="s">
        <v>109</v>
      </c>
      <c r="F118" s="62" t="s">
        <v>602</v>
      </c>
      <c r="G118" s="62" t="s">
        <v>603</v>
      </c>
      <c r="H118" s="62" t="s">
        <v>604</v>
      </c>
      <c r="I118" s="62" t="s">
        <v>605</v>
      </c>
      <c r="J118" s="62" t="s">
        <v>2163</v>
      </c>
    </row>
    <row r="119" spans="2:10" x14ac:dyDescent="0.25">
      <c r="B119" s="62" t="s">
        <v>2071</v>
      </c>
      <c r="C119" s="62" t="s">
        <v>224</v>
      </c>
      <c r="D119" s="62" t="s">
        <v>295</v>
      </c>
      <c r="E119" s="62" t="s">
        <v>110</v>
      </c>
      <c r="F119" s="62" t="s">
        <v>1520</v>
      </c>
      <c r="G119" s="62" t="s">
        <v>1521</v>
      </c>
      <c r="H119" s="62" t="s">
        <v>1522</v>
      </c>
      <c r="I119" s="62" t="s">
        <v>1523</v>
      </c>
      <c r="J119" s="62" t="s">
        <v>2164</v>
      </c>
    </row>
    <row r="120" spans="2:10" x14ac:dyDescent="0.25">
      <c r="B120" s="62" t="s">
        <v>2072</v>
      </c>
      <c r="E120" s="62" t="s">
        <v>111</v>
      </c>
      <c r="F120" s="62" t="s">
        <v>1524</v>
      </c>
      <c r="G120" s="62" t="s">
        <v>1525</v>
      </c>
      <c r="H120" s="62" t="s">
        <v>1526</v>
      </c>
      <c r="I120" s="62" t="s">
        <v>1527</v>
      </c>
      <c r="J120" s="62" t="s">
        <v>1958</v>
      </c>
    </row>
    <row r="121" spans="2:10" x14ac:dyDescent="0.25">
      <c r="B121" s="62" t="s">
        <v>2073</v>
      </c>
    </row>
    <row r="122" spans="2:10" x14ac:dyDescent="0.25">
      <c r="B122" s="62" t="s">
        <v>2074</v>
      </c>
      <c r="E122" s="62" t="s">
        <v>112</v>
      </c>
      <c r="F122" s="62" t="s">
        <v>1528</v>
      </c>
      <c r="G122" s="62" t="s">
        <v>1529</v>
      </c>
      <c r="H122" s="62" t="s">
        <v>1530</v>
      </c>
      <c r="I122" s="62" t="s">
        <v>1531</v>
      </c>
      <c r="J122" s="62" t="s">
        <v>1959</v>
      </c>
    </row>
    <row r="123" spans="2:10" x14ac:dyDescent="0.25">
      <c r="B123" s="62" t="s">
        <v>2075</v>
      </c>
    </row>
    <row r="124" spans="2:10" x14ac:dyDescent="0.25">
      <c r="B124" s="62" t="s">
        <v>2076</v>
      </c>
      <c r="E124" s="62" t="s">
        <v>2345</v>
      </c>
      <c r="F124" s="62" t="s">
        <v>1532</v>
      </c>
      <c r="G124" s="62" t="s">
        <v>1533</v>
      </c>
      <c r="H124" s="62" t="s">
        <v>1534</v>
      </c>
      <c r="I124" s="62" t="s">
        <v>1535</v>
      </c>
      <c r="J124" s="62" t="s">
        <v>1960</v>
      </c>
    </row>
    <row r="125" spans="2:10" x14ac:dyDescent="0.25">
      <c r="B125" s="62" t="s">
        <v>2077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00F9-73A5-4F20-B873-AC513A97257A}">
  <dimension ref="A1:J125"/>
  <sheetViews>
    <sheetView workbookViewId="0"/>
  </sheetViews>
  <sheetFormatPr defaultRowHeight="15" x14ac:dyDescent="0.25"/>
  <sheetData>
    <row r="1" spans="1:10" x14ac:dyDescent="0.25">
      <c r="A1" s="62" t="s">
        <v>2349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</row>
    <row r="2" spans="1:10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</row>
    <row r="4" spans="1:10" x14ac:dyDescent="0.25">
      <c r="A4" s="62" t="s">
        <v>137</v>
      </c>
      <c r="B4" s="62" t="s">
        <v>171</v>
      </c>
      <c r="C4" s="62" t="s">
        <v>182</v>
      </c>
    </row>
    <row r="5" spans="1:10" x14ac:dyDescent="0.25">
      <c r="A5" s="62" t="s">
        <v>137</v>
      </c>
      <c r="B5" s="62" t="s">
        <v>172</v>
      </c>
      <c r="C5" s="62" t="s">
        <v>1455</v>
      </c>
    </row>
    <row r="6" spans="1:10" x14ac:dyDescent="0.25">
      <c r="A6" s="62" t="s">
        <v>137</v>
      </c>
      <c r="B6" s="62" t="s">
        <v>173</v>
      </c>
      <c r="C6" s="62" t="s">
        <v>1456</v>
      </c>
    </row>
    <row r="7" spans="1:10" x14ac:dyDescent="0.25">
      <c r="E7" s="62" t="s">
        <v>3</v>
      </c>
    </row>
    <row r="8" spans="1:10" x14ac:dyDescent="0.25">
      <c r="A8" s="62" t="s">
        <v>166</v>
      </c>
      <c r="B8" s="62" t="s">
        <v>1945</v>
      </c>
      <c r="E8" s="62" t="s">
        <v>1457</v>
      </c>
    </row>
    <row r="9" spans="1:10" x14ac:dyDescent="0.25">
      <c r="A9" s="62" t="s">
        <v>167</v>
      </c>
      <c r="B9" s="62" t="s">
        <v>1946</v>
      </c>
      <c r="E9" s="62" t="s">
        <v>186</v>
      </c>
    </row>
    <row r="10" spans="1:10" x14ac:dyDescent="0.25">
      <c r="A10" s="62" t="s">
        <v>168</v>
      </c>
      <c r="B10" s="62" t="s">
        <v>1947</v>
      </c>
    </row>
    <row r="11" spans="1:10" x14ac:dyDescent="0.25">
      <c r="G11" s="62" t="s">
        <v>5</v>
      </c>
      <c r="H11" s="62" t="s">
        <v>6</v>
      </c>
      <c r="I11" s="62" t="s">
        <v>5</v>
      </c>
      <c r="J11" s="62" t="s">
        <v>2346</v>
      </c>
    </row>
    <row r="12" spans="1:10" x14ac:dyDescent="0.25">
      <c r="F12" s="62" t="s">
        <v>188</v>
      </c>
      <c r="G12" s="62" t="s">
        <v>1965</v>
      </c>
      <c r="H12" s="62" t="s">
        <v>188</v>
      </c>
      <c r="I12" s="62" t="s">
        <v>1458</v>
      </c>
      <c r="J12" s="62" t="s">
        <v>1458</v>
      </c>
    </row>
    <row r="13" spans="1:10" x14ac:dyDescent="0.25">
      <c r="A13" s="62" t="s">
        <v>1</v>
      </c>
      <c r="B13" s="62" t="s">
        <v>8</v>
      </c>
      <c r="C13" s="62" t="s">
        <v>9</v>
      </c>
      <c r="D13" s="62" t="s">
        <v>10</v>
      </c>
    </row>
    <row r="14" spans="1:10" x14ac:dyDescent="0.25">
      <c r="B14" s="62" t="s">
        <v>1966</v>
      </c>
      <c r="C14" s="62" t="s">
        <v>190</v>
      </c>
      <c r="D14" s="62" t="s">
        <v>193</v>
      </c>
      <c r="E14" s="62" t="s">
        <v>14</v>
      </c>
      <c r="F14" s="62" t="s">
        <v>302</v>
      </c>
      <c r="G14" s="62" t="s">
        <v>303</v>
      </c>
      <c r="H14" s="62" t="s">
        <v>304</v>
      </c>
      <c r="I14" s="62" t="s">
        <v>305</v>
      </c>
      <c r="J14" s="62" t="s">
        <v>2079</v>
      </c>
    </row>
    <row r="15" spans="1:10" x14ac:dyDescent="0.25">
      <c r="B15" s="62" t="s">
        <v>1967</v>
      </c>
      <c r="C15" s="62" t="s">
        <v>190</v>
      </c>
      <c r="D15" s="62" t="s">
        <v>194</v>
      </c>
      <c r="E15" s="62" t="s">
        <v>15</v>
      </c>
      <c r="F15" s="62" t="s">
        <v>306</v>
      </c>
      <c r="G15" s="62" t="s">
        <v>307</v>
      </c>
      <c r="H15" s="62" t="s">
        <v>308</v>
      </c>
      <c r="I15" s="62" t="s">
        <v>309</v>
      </c>
      <c r="J15" s="62" t="s">
        <v>2080</v>
      </c>
    </row>
    <row r="16" spans="1:10" x14ac:dyDescent="0.25">
      <c r="B16" s="62" t="s">
        <v>1968</v>
      </c>
      <c r="C16" s="62" t="s">
        <v>190</v>
      </c>
      <c r="D16" s="62" t="s">
        <v>195</v>
      </c>
      <c r="E16" s="62" t="s">
        <v>16</v>
      </c>
      <c r="F16" s="62" t="s">
        <v>1459</v>
      </c>
      <c r="G16" s="62" t="s">
        <v>1460</v>
      </c>
      <c r="H16" s="62" t="s">
        <v>1461</v>
      </c>
      <c r="I16" s="62" t="s">
        <v>1462</v>
      </c>
      <c r="J16" s="62" t="s">
        <v>2081</v>
      </c>
    </row>
    <row r="17" spans="2:10" x14ac:dyDescent="0.25">
      <c r="B17" s="62" t="s">
        <v>1969</v>
      </c>
      <c r="E17" s="62" t="s">
        <v>17</v>
      </c>
      <c r="F17" s="62" t="s">
        <v>196</v>
      </c>
      <c r="G17" s="62" t="s">
        <v>197</v>
      </c>
      <c r="H17" s="62" t="s">
        <v>1463</v>
      </c>
      <c r="I17" s="62" t="s">
        <v>198</v>
      </c>
      <c r="J17" s="62" t="s">
        <v>1948</v>
      </c>
    </row>
    <row r="18" spans="2:10" x14ac:dyDescent="0.25">
      <c r="B18" s="62" t="s">
        <v>1970</v>
      </c>
    </row>
    <row r="19" spans="2:10" x14ac:dyDescent="0.25">
      <c r="B19" s="62" t="s">
        <v>1971</v>
      </c>
      <c r="C19" s="62" t="s">
        <v>190</v>
      </c>
      <c r="D19" s="62" t="s">
        <v>199</v>
      </c>
      <c r="E19" s="62" t="s">
        <v>18</v>
      </c>
      <c r="F19" s="62" t="s">
        <v>310</v>
      </c>
      <c r="G19" s="62" t="s">
        <v>311</v>
      </c>
      <c r="H19" s="62" t="s">
        <v>312</v>
      </c>
      <c r="I19" s="62" t="s">
        <v>313</v>
      </c>
      <c r="J19" s="62" t="s">
        <v>2082</v>
      </c>
    </row>
    <row r="20" spans="2:10" x14ac:dyDescent="0.25">
      <c r="B20" s="62" t="s">
        <v>1972</v>
      </c>
      <c r="C20" s="62" t="s">
        <v>190</v>
      </c>
      <c r="D20" s="62" t="s">
        <v>200</v>
      </c>
      <c r="E20" s="62" t="s">
        <v>19</v>
      </c>
      <c r="F20" s="62" t="s">
        <v>314</v>
      </c>
      <c r="G20" s="62" t="s">
        <v>315</v>
      </c>
      <c r="H20" s="62" t="s">
        <v>316</v>
      </c>
      <c r="I20" s="62" t="s">
        <v>317</v>
      </c>
      <c r="J20" s="62" t="s">
        <v>2083</v>
      </c>
    </row>
    <row r="21" spans="2:10" x14ac:dyDescent="0.25">
      <c r="B21" s="62" t="s">
        <v>1973</v>
      </c>
      <c r="C21" s="62" t="s">
        <v>190</v>
      </c>
      <c r="D21" s="62" t="s">
        <v>201</v>
      </c>
      <c r="E21" s="62" t="s">
        <v>20</v>
      </c>
      <c r="F21" s="62" t="s">
        <v>318</v>
      </c>
      <c r="G21" s="62" t="s">
        <v>319</v>
      </c>
      <c r="H21" s="62" t="s">
        <v>320</v>
      </c>
      <c r="I21" s="62" t="s">
        <v>321</v>
      </c>
      <c r="J21" s="62" t="s">
        <v>2084</v>
      </c>
    </row>
    <row r="22" spans="2:10" x14ac:dyDescent="0.25">
      <c r="B22" s="62" t="s">
        <v>1974</v>
      </c>
      <c r="C22" s="62" t="s">
        <v>190</v>
      </c>
      <c r="D22" s="62" t="s">
        <v>202</v>
      </c>
      <c r="E22" s="62" t="s">
        <v>21</v>
      </c>
      <c r="F22" s="62" t="s">
        <v>1464</v>
      </c>
      <c r="G22" s="62" t="s">
        <v>1465</v>
      </c>
      <c r="H22" s="62" t="s">
        <v>1466</v>
      </c>
      <c r="I22" s="62" t="s">
        <v>1467</v>
      </c>
      <c r="J22" s="62" t="s">
        <v>2085</v>
      </c>
    </row>
    <row r="23" spans="2:10" x14ac:dyDescent="0.25">
      <c r="B23" s="62" t="s">
        <v>1975</v>
      </c>
      <c r="E23" s="62" t="s">
        <v>22</v>
      </c>
      <c r="F23" s="62" t="s">
        <v>203</v>
      </c>
      <c r="G23" s="62" t="s">
        <v>204</v>
      </c>
      <c r="H23" s="62" t="s">
        <v>205</v>
      </c>
      <c r="I23" s="62" t="s">
        <v>206</v>
      </c>
      <c r="J23" s="62" t="s">
        <v>1949</v>
      </c>
    </row>
    <row r="24" spans="2:10" x14ac:dyDescent="0.25">
      <c r="B24" s="62" t="s">
        <v>1976</v>
      </c>
    </row>
    <row r="25" spans="2:10" x14ac:dyDescent="0.25">
      <c r="B25" s="62" t="s">
        <v>1977</v>
      </c>
      <c r="C25" s="62" t="s">
        <v>190</v>
      </c>
      <c r="D25" s="62" t="s">
        <v>207</v>
      </c>
      <c r="E25" s="62" t="s">
        <v>23</v>
      </c>
      <c r="F25" s="62" t="s">
        <v>322</v>
      </c>
      <c r="G25" s="62" t="s">
        <v>323</v>
      </c>
      <c r="H25" s="62" t="s">
        <v>324</v>
      </c>
      <c r="I25" s="62" t="s">
        <v>325</v>
      </c>
      <c r="J25" s="62" t="s">
        <v>2086</v>
      </c>
    </row>
    <row r="26" spans="2:10" x14ac:dyDescent="0.25">
      <c r="B26" s="62" t="s">
        <v>1978</v>
      </c>
      <c r="C26" s="62" t="s">
        <v>190</v>
      </c>
      <c r="D26" s="62" t="s">
        <v>208</v>
      </c>
      <c r="E26" s="62" t="s">
        <v>24</v>
      </c>
      <c r="F26" s="62" t="s">
        <v>326</v>
      </c>
      <c r="G26" s="62" t="s">
        <v>327</v>
      </c>
      <c r="H26" s="62" t="s">
        <v>328</v>
      </c>
      <c r="I26" s="62" t="s">
        <v>329</v>
      </c>
      <c r="J26" s="62" t="s">
        <v>2087</v>
      </c>
    </row>
    <row r="27" spans="2:10" x14ac:dyDescent="0.25">
      <c r="B27" s="62" t="s">
        <v>1979</v>
      </c>
      <c r="C27" s="62" t="s">
        <v>190</v>
      </c>
      <c r="D27" s="62" t="s">
        <v>209</v>
      </c>
      <c r="E27" s="62" t="s">
        <v>25</v>
      </c>
      <c r="F27" s="62" t="s">
        <v>330</v>
      </c>
      <c r="G27" s="62" t="s">
        <v>331</v>
      </c>
      <c r="H27" s="62" t="s">
        <v>332</v>
      </c>
      <c r="I27" s="62" t="s">
        <v>333</v>
      </c>
      <c r="J27" s="62" t="s">
        <v>2088</v>
      </c>
    </row>
    <row r="28" spans="2:10" x14ac:dyDescent="0.25">
      <c r="B28" s="62" t="s">
        <v>1980</v>
      </c>
      <c r="C28" s="62" t="s">
        <v>190</v>
      </c>
      <c r="D28" s="62" t="s">
        <v>210</v>
      </c>
      <c r="E28" s="62" t="s">
        <v>26</v>
      </c>
      <c r="F28" s="62" t="s">
        <v>334</v>
      </c>
      <c r="G28" s="62" t="s">
        <v>335</v>
      </c>
      <c r="H28" s="62" t="s">
        <v>336</v>
      </c>
      <c r="I28" s="62" t="s">
        <v>337</v>
      </c>
      <c r="J28" s="62" t="s">
        <v>2089</v>
      </c>
    </row>
    <row r="29" spans="2:10" x14ac:dyDescent="0.25">
      <c r="B29" s="62" t="s">
        <v>1981</v>
      </c>
      <c r="C29" s="62" t="s">
        <v>190</v>
      </c>
      <c r="D29" s="62" t="s">
        <v>211</v>
      </c>
      <c r="E29" s="62" t="s">
        <v>27</v>
      </c>
      <c r="F29" s="62" t="s">
        <v>1468</v>
      </c>
      <c r="G29" s="62" t="s">
        <v>1469</v>
      </c>
      <c r="H29" s="62" t="s">
        <v>1470</v>
      </c>
      <c r="I29" s="62" t="s">
        <v>1471</v>
      </c>
      <c r="J29" s="62" t="s">
        <v>2090</v>
      </c>
    </row>
    <row r="30" spans="2:10" x14ac:dyDescent="0.25">
      <c r="B30" s="62" t="s">
        <v>1982</v>
      </c>
      <c r="E30" s="62" t="s">
        <v>28</v>
      </c>
      <c r="F30" s="62" t="s">
        <v>212</v>
      </c>
      <c r="G30" s="62" t="s">
        <v>213</v>
      </c>
      <c r="H30" s="62" t="s">
        <v>214</v>
      </c>
      <c r="I30" s="62" t="s">
        <v>215</v>
      </c>
      <c r="J30" s="62" t="s">
        <v>1950</v>
      </c>
    </row>
    <row r="31" spans="2:10" x14ac:dyDescent="0.25">
      <c r="B31" s="62" t="s">
        <v>1983</v>
      </c>
    </row>
    <row r="32" spans="2:10" x14ac:dyDescent="0.25">
      <c r="B32" s="62" t="s">
        <v>1984</v>
      </c>
      <c r="C32" s="62" t="s">
        <v>190</v>
      </c>
      <c r="D32" s="62" t="s">
        <v>216</v>
      </c>
      <c r="E32" s="62" t="s">
        <v>29</v>
      </c>
      <c r="F32" s="62" t="s">
        <v>338</v>
      </c>
      <c r="G32" s="62" t="s">
        <v>339</v>
      </c>
      <c r="H32" s="62" t="s">
        <v>340</v>
      </c>
      <c r="I32" s="62" t="s">
        <v>341</v>
      </c>
      <c r="J32" s="62" t="s">
        <v>2091</v>
      </c>
    </row>
    <row r="33" spans="2:10" x14ac:dyDescent="0.25">
      <c r="B33" s="62" t="s">
        <v>1985</v>
      </c>
      <c r="C33" s="62" t="s">
        <v>190</v>
      </c>
      <c r="D33" s="62" t="s">
        <v>217</v>
      </c>
      <c r="E33" s="62" t="s">
        <v>30</v>
      </c>
      <c r="F33" s="62" t="s">
        <v>342</v>
      </c>
      <c r="G33" s="62" t="s">
        <v>343</v>
      </c>
      <c r="H33" s="62" t="s">
        <v>344</v>
      </c>
      <c r="I33" s="62" t="s">
        <v>345</v>
      </c>
      <c r="J33" s="62" t="s">
        <v>2092</v>
      </c>
    </row>
    <row r="34" spans="2:10" x14ac:dyDescent="0.25">
      <c r="B34" s="62" t="s">
        <v>1986</v>
      </c>
      <c r="C34" s="62" t="s">
        <v>190</v>
      </c>
      <c r="D34" s="62" t="s">
        <v>218</v>
      </c>
      <c r="E34" s="62" t="s">
        <v>31</v>
      </c>
      <c r="F34" s="62" t="s">
        <v>1472</v>
      </c>
      <c r="G34" s="62" t="s">
        <v>1473</v>
      </c>
      <c r="H34" s="62" t="s">
        <v>1474</v>
      </c>
      <c r="I34" s="62" t="s">
        <v>1475</v>
      </c>
      <c r="J34" s="62" t="s">
        <v>2093</v>
      </c>
    </row>
    <row r="35" spans="2:10" x14ac:dyDescent="0.25">
      <c r="B35" s="62" t="s">
        <v>1987</v>
      </c>
      <c r="E35" s="62" t="s">
        <v>32</v>
      </c>
      <c r="F35" s="62" t="s">
        <v>219</v>
      </c>
      <c r="G35" s="62" t="s">
        <v>220</v>
      </c>
      <c r="H35" s="62" t="s">
        <v>221</v>
      </c>
      <c r="I35" s="62" t="s">
        <v>222</v>
      </c>
      <c r="J35" s="62" t="s">
        <v>1951</v>
      </c>
    </row>
    <row r="36" spans="2:10" x14ac:dyDescent="0.25">
      <c r="B36" s="62" t="s">
        <v>1988</v>
      </c>
    </row>
    <row r="37" spans="2:10" x14ac:dyDescent="0.25">
      <c r="B37" s="62" t="s">
        <v>1989</v>
      </c>
      <c r="E37" s="62" t="s">
        <v>35</v>
      </c>
      <c r="F37" s="62" t="s">
        <v>1476</v>
      </c>
      <c r="G37" s="62" t="s">
        <v>1477</v>
      </c>
      <c r="H37" s="62" t="s">
        <v>1478</v>
      </c>
      <c r="I37" s="62" t="s">
        <v>1479</v>
      </c>
      <c r="J37" s="62" t="s">
        <v>1952</v>
      </c>
    </row>
    <row r="38" spans="2:10" x14ac:dyDescent="0.25">
      <c r="B38" s="62" t="s">
        <v>1990</v>
      </c>
    </row>
    <row r="39" spans="2:10" x14ac:dyDescent="0.25">
      <c r="B39" s="62" t="s">
        <v>1991</v>
      </c>
      <c r="C39" s="62" t="s">
        <v>224</v>
      </c>
      <c r="D39" s="62" t="s">
        <v>225</v>
      </c>
      <c r="E39" s="62" t="s">
        <v>36</v>
      </c>
      <c r="F39" s="62" t="s">
        <v>346</v>
      </c>
      <c r="G39" s="62" t="s">
        <v>347</v>
      </c>
      <c r="H39" s="62" t="s">
        <v>348</v>
      </c>
      <c r="I39" s="62" t="s">
        <v>349</v>
      </c>
      <c r="J39" s="62" t="s">
        <v>2094</v>
      </c>
    </row>
    <row r="40" spans="2:10" x14ac:dyDescent="0.25">
      <c r="B40" s="62" t="s">
        <v>1992</v>
      </c>
      <c r="C40" s="62" t="s">
        <v>224</v>
      </c>
      <c r="D40" s="62" t="s">
        <v>226</v>
      </c>
      <c r="E40" s="62" t="s">
        <v>37</v>
      </c>
      <c r="F40" s="62" t="s">
        <v>350</v>
      </c>
      <c r="G40" s="62" t="s">
        <v>351</v>
      </c>
      <c r="H40" s="62" t="s">
        <v>352</v>
      </c>
      <c r="I40" s="62" t="s">
        <v>353</v>
      </c>
      <c r="J40" s="62" t="s">
        <v>2095</v>
      </c>
    </row>
    <row r="41" spans="2:10" x14ac:dyDescent="0.25">
      <c r="B41" s="62" t="s">
        <v>1993</v>
      </c>
      <c r="C41" s="62" t="s">
        <v>224</v>
      </c>
      <c r="D41" s="62" t="s">
        <v>227</v>
      </c>
      <c r="E41" s="62" t="s">
        <v>38</v>
      </c>
      <c r="F41" s="62" t="s">
        <v>354</v>
      </c>
      <c r="G41" s="62" t="s">
        <v>355</v>
      </c>
      <c r="H41" s="62" t="s">
        <v>356</v>
      </c>
      <c r="I41" s="62" t="s">
        <v>357</v>
      </c>
      <c r="J41" s="62" t="s">
        <v>2096</v>
      </c>
    </row>
    <row r="42" spans="2:10" x14ac:dyDescent="0.25">
      <c r="B42" s="62" t="s">
        <v>1994</v>
      </c>
      <c r="C42" s="62" t="s">
        <v>224</v>
      </c>
      <c r="D42" s="62" t="s">
        <v>228</v>
      </c>
      <c r="E42" s="62" t="s">
        <v>39</v>
      </c>
      <c r="F42" s="62" t="s">
        <v>358</v>
      </c>
      <c r="G42" s="62" t="s">
        <v>359</v>
      </c>
      <c r="H42" s="62" t="s">
        <v>360</v>
      </c>
      <c r="I42" s="62" t="s">
        <v>361</v>
      </c>
      <c r="J42" s="62" t="s">
        <v>2097</v>
      </c>
    </row>
    <row r="43" spans="2:10" x14ac:dyDescent="0.25">
      <c r="B43" s="62" t="s">
        <v>1995</v>
      </c>
      <c r="C43" s="62" t="s">
        <v>224</v>
      </c>
      <c r="D43" s="62" t="s">
        <v>229</v>
      </c>
      <c r="E43" s="62" t="s">
        <v>40</v>
      </c>
      <c r="F43" s="62" t="s">
        <v>1480</v>
      </c>
      <c r="G43" s="62" t="s">
        <v>1481</v>
      </c>
      <c r="H43" s="62" t="s">
        <v>1482</v>
      </c>
      <c r="I43" s="62" t="s">
        <v>1483</v>
      </c>
      <c r="J43" s="62" t="s">
        <v>2098</v>
      </c>
    </row>
    <row r="44" spans="2:10" x14ac:dyDescent="0.25">
      <c r="B44" s="62" t="s">
        <v>1996</v>
      </c>
      <c r="E44" s="62" t="s">
        <v>41</v>
      </c>
      <c r="F44" s="62" t="s">
        <v>1484</v>
      </c>
      <c r="G44" s="62" t="s">
        <v>1485</v>
      </c>
      <c r="H44" s="62" t="s">
        <v>1486</v>
      </c>
      <c r="I44" s="62" t="s">
        <v>1487</v>
      </c>
      <c r="J44" s="62" t="s">
        <v>1953</v>
      </c>
    </row>
    <row r="45" spans="2:10" x14ac:dyDescent="0.25">
      <c r="B45" s="62" t="s">
        <v>1997</v>
      </c>
    </row>
    <row r="46" spans="2:10" x14ac:dyDescent="0.25">
      <c r="B46" s="62" t="s">
        <v>1998</v>
      </c>
      <c r="C46" s="62" t="s">
        <v>224</v>
      </c>
      <c r="D46" s="62" t="s">
        <v>230</v>
      </c>
      <c r="E46" s="62" t="s">
        <v>42</v>
      </c>
      <c r="F46" s="62" t="s">
        <v>362</v>
      </c>
      <c r="G46" s="62" t="s">
        <v>363</v>
      </c>
      <c r="H46" s="62" t="s">
        <v>364</v>
      </c>
      <c r="I46" s="62" t="s">
        <v>365</v>
      </c>
      <c r="J46" s="62" t="s">
        <v>2099</v>
      </c>
    </row>
    <row r="47" spans="2:10" x14ac:dyDescent="0.25">
      <c r="B47" s="62" t="s">
        <v>1999</v>
      </c>
      <c r="C47" s="62" t="s">
        <v>224</v>
      </c>
      <c r="D47" s="62" t="s">
        <v>231</v>
      </c>
      <c r="E47" s="62" t="s">
        <v>43</v>
      </c>
      <c r="F47" s="62" t="s">
        <v>366</v>
      </c>
      <c r="G47" s="62" t="s">
        <v>367</v>
      </c>
      <c r="H47" s="62" t="s">
        <v>368</v>
      </c>
      <c r="I47" s="62" t="s">
        <v>369</v>
      </c>
      <c r="J47" s="62" t="s">
        <v>2100</v>
      </c>
    </row>
    <row r="48" spans="2:10" x14ac:dyDescent="0.25">
      <c r="B48" s="62" t="s">
        <v>2000</v>
      </c>
      <c r="C48" s="62" t="s">
        <v>224</v>
      </c>
      <c r="D48" s="62" t="s">
        <v>232</v>
      </c>
      <c r="E48" s="62" t="s">
        <v>44</v>
      </c>
      <c r="F48" s="62" t="s">
        <v>370</v>
      </c>
      <c r="G48" s="62" t="s">
        <v>371</v>
      </c>
      <c r="H48" s="62" t="s">
        <v>372</v>
      </c>
      <c r="I48" s="62" t="s">
        <v>373</v>
      </c>
      <c r="J48" s="62" t="s">
        <v>2101</v>
      </c>
    </row>
    <row r="49" spans="2:10" x14ac:dyDescent="0.25">
      <c r="B49" s="62" t="s">
        <v>2001</v>
      </c>
      <c r="C49" s="62" t="s">
        <v>224</v>
      </c>
      <c r="D49" s="62" t="s">
        <v>233</v>
      </c>
      <c r="E49" s="62" t="s">
        <v>45</v>
      </c>
      <c r="F49" s="62" t="s">
        <v>374</v>
      </c>
      <c r="G49" s="62" t="s">
        <v>375</v>
      </c>
      <c r="H49" s="62" t="s">
        <v>376</v>
      </c>
      <c r="I49" s="62" t="s">
        <v>377</v>
      </c>
      <c r="J49" s="62" t="s">
        <v>2102</v>
      </c>
    </row>
    <row r="50" spans="2:10" x14ac:dyDescent="0.25">
      <c r="B50" s="62" t="s">
        <v>2002</v>
      </c>
      <c r="C50" s="62" t="s">
        <v>224</v>
      </c>
      <c r="D50" s="62" t="s">
        <v>234</v>
      </c>
      <c r="E50" s="62" t="s">
        <v>46</v>
      </c>
      <c r="F50" s="62" t="s">
        <v>378</v>
      </c>
      <c r="G50" s="62" t="s">
        <v>379</v>
      </c>
      <c r="H50" s="62" t="s">
        <v>380</v>
      </c>
      <c r="I50" s="62" t="s">
        <v>381</v>
      </c>
      <c r="J50" s="62" t="s">
        <v>2103</v>
      </c>
    </row>
    <row r="51" spans="2:10" x14ac:dyDescent="0.25">
      <c r="B51" s="62" t="s">
        <v>2003</v>
      </c>
      <c r="C51" s="62" t="s">
        <v>224</v>
      </c>
      <c r="D51" s="62" t="s">
        <v>235</v>
      </c>
      <c r="E51" s="62" t="s">
        <v>47</v>
      </c>
      <c r="F51" s="62" t="s">
        <v>1488</v>
      </c>
      <c r="G51" s="62" t="s">
        <v>1489</v>
      </c>
      <c r="H51" s="62" t="s">
        <v>1490</v>
      </c>
      <c r="I51" s="62" t="s">
        <v>1491</v>
      </c>
      <c r="J51" s="62" t="s">
        <v>2104</v>
      </c>
    </row>
    <row r="52" spans="2:10" x14ac:dyDescent="0.25">
      <c r="B52" s="62" t="s">
        <v>2004</v>
      </c>
      <c r="E52" s="62" t="s">
        <v>48</v>
      </c>
      <c r="F52" s="62" t="s">
        <v>1492</v>
      </c>
      <c r="G52" s="62" t="s">
        <v>1493</v>
      </c>
      <c r="H52" s="62" t="s">
        <v>1494</v>
      </c>
      <c r="I52" s="62" t="s">
        <v>1495</v>
      </c>
      <c r="J52" s="62" t="s">
        <v>1954</v>
      </c>
    </row>
    <row r="53" spans="2:10" x14ac:dyDescent="0.25">
      <c r="B53" s="62" t="s">
        <v>2005</v>
      </c>
    </row>
    <row r="54" spans="2:10" x14ac:dyDescent="0.25">
      <c r="B54" s="62" t="s">
        <v>2006</v>
      </c>
      <c r="C54" s="62" t="s">
        <v>224</v>
      </c>
      <c r="D54" s="62" t="s">
        <v>236</v>
      </c>
      <c r="E54" s="62" t="s">
        <v>49</v>
      </c>
      <c r="F54" s="62" t="s">
        <v>382</v>
      </c>
      <c r="G54" s="62" t="s">
        <v>383</v>
      </c>
      <c r="H54" s="62" t="s">
        <v>384</v>
      </c>
      <c r="I54" s="62" t="s">
        <v>385</v>
      </c>
      <c r="J54" s="62" t="s">
        <v>2105</v>
      </c>
    </row>
    <row r="55" spans="2:10" x14ac:dyDescent="0.25">
      <c r="B55" s="62" t="s">
        <v>2007</v>
      </c>
      <c r="C55" s="62" t="s">
        <v>224</v>
      </c>
      <c r="D55" s="62" t="s">
        <v>237</v>
      </c>
      <c r="E55" s="62" t="s">
        <v>50</v>
      </c>
      <c r="F55" s="62" t="s">
        <v>386</v>
      </c>
      <c r="G55" s="62" t="s">
        <v>387</v>
      </c>
      <c r="H55" s="62" t="s">
        <v>388</v>
      </c>
      <c r="I55" s="62" t="s">
        <v>389</v>
      </c>
      <c r="J55" s="62" t="s">
        <v>2106</v>
      </c>
    </row>
    <row r="56" spans="2:10" x14ac:dyDescent="0.25">
      <c r="B56" s="62" t="s">
        <v>2008</v>
      </c>
      <c r="C56" s="62" t="s">
        <v>224</v>
      </c>
      <c r="D56" s="62" t="s">
        <v>238</v>
      </c>
      <c r="E56" s="62" t="s">
        <v>51</v>
      </c>
      <c r="F56" s="62" t="s">
        <v>390</v>
      </c>
      <c r="G56" s="62" t="s">
        <v>391</v>
      </c>
      <c r="H56" s="62" t="s">
        <v>392</v>
      </c>
      <c r="I56" s="62" t="s">
        <v>393</v>
      </c>
      <c r="J56" s="62" t="s">
        <v>2107</v>
      </c>
    </row>
    <row r="57" spans="2:10" x14ac:dyDescent="0.25">
      <c r="B57" s="62" t="s">
        <v>2009</v>
      </c>
      <c r="C57" s="62" t="s">
        <v>224</v>
      </c>
      <c r="D57" s="62" t="s">
        <v>239</v>
      </c>
      <c r="E57" s="62" t="s">
        <v>52</v>
      </c>
      <c r="F57" s="62" t="s">
        <v>394</v>
      </c>
      <c r="G57" s="62" t="s">
        <v>395</v>
      </c>
      <c r="H57" s="62" t="s">
        <v>396</v>
      </c>
      <c r="I57" s="62" t="s">
        <v>397</v>
      </c>
      <c r="J57" s="62" t="s">
        <v>2108</v>
      </c>
    </row>
    <row r="58" spans="2:10" x14ac:dyDescent="0.25">
      <c r="B58" s="62" t="s">
        <v>2010</v>
      </c>
      <c r="C58" s="62" t="s">
        <v>224</v>
      </c>
      <c r="D58" s="62" t="s">
        <v>240</v>
      </c>
      <c r="E58" s="62" t="s">
        <v>53</v>
      </c>
      <c r="F58" s="62" t="s">
        <v>398</v>
      </c>
      <c r="G58" s="62" t="s">
        <v>399</v>
      </c>
      <c r="H58" s="62" t="s">
        <v>400</v>
      </c>
      <c r="I58" s="62" t="s">
        <v>401</v>
      </c>
      <c r="J58" s="62" t="s">
        <v>2109</v>
      </c>
    </row>
    <row r="59" spans="2:10" x14ac:dyDescent="0.25">
      <c r="B59" s="62" t="s">
        <v>2011</v>
      </c>
      <c r="C59" s="62" t="s">
        <v>224</v>
      </c>
      <c r="D59" s="62" t="s">
        <v>241</v>
      </c>
      <c r="E59" s="62" t="s">
        <v>54</v>
      </c>
      <c r="F59" s="62" t="s">
        <v>402</v>
      </c>
      <c r="G59" s="62" t="s">
        <v>403</v>
      </c>
      <c r="H59" s="62" t="s">
        <v>404</v>
      </c>
      <c r="I59" s="62" t="s">
        <v>405</v>
      </c>
      <c r="J59" s="62" t="s">
        <v>2110</v>
      </c>
    </row>
    <row r="60" spans="2:10" x14ac:dyDescent="0.25">
      <c r="B60" s="62" t="s">
        <v>2012</v>
      </c>
      <c r="C60" s="62" t="s">
        <v>224</v>
      </c>
      <c r="D60" s="62" t="s">
        <v>242</v>
      </c>
      <c r="E60" s="62" t="s">
        <v>55</v>
      </c>
      <c r="F60" s="62" t="s">
        <v>1496</v>
      </c>
      <c r="G60" s="62" t="s">
        <v>1497</v>
      </c>
      <c r="H60" s="62" t="s">
        <v>1498</v>
      </c>
      <c r="I60" s="62" t="s">
        <v>1499</v>
      </c>
      <c r="J60" s="62" t="s">
        <v>2111</v>
      </c>
    </row>
    <row r="61" spans="2:10" x14ac:dyDescent="0.25">
      <c r="B61" s="62" t="s">
        <v>2013</v>
      </c>
      <c r="E61" s="62" t="s">
        <v>56</v>
      </c>
      <c r="F61" s="62" t="s">
        <v>1500</v>
      </c>
      <c r="G61" s="62" t="s">
        <v>1501</v>
      </c>
      <c r="H61" s="62" t="s">
        <v>1502</v>
      </c>
      <c r="I61" s="62" t="s">
        <v>1503</v>
      </c>
      <c r="J61" s="62" t="s">
        <v>1955</v>
      </c>
    </row>
    <row r="62" spans="2:10" x14ac:dyDescent="0.25">
      <c r="B62" s="62" t="s">
        <v>2014</v>
      </c>
    </row>
    <row r="63" spans="2:10" x14ac:dyDescent="0.25">
      <c r="B63" s="62" t="s">
        <v>2015</v>
      </c>
      <c r="C63" s="62" t="s">
        <v>224</v>
      </c>
      <c r="D63" s="62" t="s">
        <v>243</v>
      </c>
      <c r="E63" s="62" t="s">
        <v>57</v>
      </c>
      <c r="F63" s="62" t="s">
        <v>406</v>
      </c>
      <c r="G63" s="62" t="s">
        <v>407</v>
      </c>
      <c r="H63" s="62" t="s">
        <v>408</v>
      </c>
      <c r="I63" s="62" t="s">
        <v>409</v>
      </c>
      <c r="J63" s="62" t="s">
        <v>2112</v>
      </c>
    </row>
    <row r="64" spans="2:10" x14ac:dyDescent="0.25">
      <c r="B64" s="62" t="s">
        <v>2016</v>
      </c>
      <c r="C64" s="62" t="s">
        <v>224</v>
      </c>
      <c r="D64" s="62" t="s">
        <v>244</v>
      </c>
      <c r="E64" s="62" t="s">
        <v>58</v>
      </c>
      <c r="F64" s="62" t="s">
        <v>410</v>
      </c>
      <c r="G64" s="62" t="s">
        <v>411</v>
      </c>
      <c r="H64" s="62" t="s">
        <v>412</v>
      </c>
      <c r="I64" s="62" t="s">
        <v>413</v>
      </c>
      <c r="J64" s="62" t="s">
        <v>2113</v>
      </c>
    </row>
    <row r="65" spans="2:10" x14ac:dyDescent="0.25">
      <c r="B65" s="62" t="s">
        <v>2017</v>
      </c>
      <c r="C65" s="62" t="s">
        <v>224</v>
      </c>
      <c r="D65" s="62" t="s">
        <v>245</v>
      </c>
      <c r="E65" s="62" t="s">
        <v>59</v>
      </c>
      <c r="F65" s="62" t="s">
        <v>414</v>
      </c>
      <c r="G65" s="62" t="s">
        <v>415</v>
      </c>
      <c r="H65" s="62" t="s">
        <v>416</v>
      </c>
      <c r="I65" s="62" t="s">
        <v>417</v>
      </c>
      <c r="J65" s="62" t="s">
        <v>2114</v>
      </c>
    </row>
    <row r="66" spans="2:10" x14ac:dyDescent="0.25">
      <c r="B66" s="62" t="s">
        <v>2018</v>
      </c>
      <c r="C66" s="62" t="s">
        <v>224</v>
      </c>
      <c r="D66" s="62" t="s">
        <v>246</v>
      </c>
      <c r="E66" s="62" t="s">
        <v>60</v>
      </c>
      <c r="F66" s="62" t="s">
        <v>418</v>
      </c>
      <c r="G66" s="62" t="s">
        <v>419</v>
      </c>
      <c r="H66" s="62" t="s">
        <v>420</v>
      </c>
      <c r="I66" s="62" t="s">
        <v>421</v>
      </c>
      <c r="J66" s="62" t="s">
        <v>2115</v>
      </c>
    </row>
    <row r="67" spans="2:10" x14ac:dyDescent="0.25">
      <c r="B67" s="62" t="s">
        <v>2019</v>
      </c>
      <c r="C67" s="62" t="s">
        <v>224</v>
      </c>
      <c r="D67" s="62" t="s">
        <v>247</v>
      </c>
      <c r="E67" s="62" t="s">
        <v>61</v>
      </c>
      <c r="F67" s="62" t="s">
        <v>422</v>
      </c>
      <c r="G67" s="62" t="s">
        <v>423</v>
      </c>
      <c r="H67" s="62" t="s">
        <v>424</v>
      </c>
      <c r="I67" s="62" t="s">
        <v>425</v>
      </c>
      <c r="J67" s="62" t="s">
        <v>2116</v>
      </c>
    </row>
    <row r="68" spans="2:10" x14ac:dyDescent="0.25">
      <c r="B68" s="62" t="s">
        <v>2020</v>
      </c>
      <c r="C68" s="62" t="s">
        <v>224</v>
      </c>
      <c r="D68" s="62" t="s">
        <v>248</v>
      </c>
      <c r="E68" s="62" t="s">
        <v>62</v>
      </c>
      <c r="F68" s="62" t="s">
        <v>426</v>
      </c>
      <c r="G68" s="62" t="s">
        <v>427</v>
      </c>
      <c r="H68" s="62" t="s">
        <v>428</v>
      </c>
      <c r="I68" s="62" t="s">
        <v>429</v>
      </c>
      <c r="J68" s="62" t="s">
        <v>2117</v>
      </c>
    </row>
    <row r="69" spans="2:10" x14ac:dyDescent="0.25">
      <c r="B69" s="62" t="s">
        <v>2021</v>
      </c>
      <c r="C69" s="62" t="s">
        <v>224</v>
      </c>
      <c r="D69" s="62" t="s">
        <v>249</v>
      </c>
      <c r="E69" s="62" t="s">
        <v>63</v>
      </c>
      <c r="F69" s="62" t="s">
        <v>430</v>
      </c>
      <c r="G69" s="62" t="s">
        <v>431</v>
      </c>
      <c r="H69" s="62" t="s">
        <v>432</v>
      </c>
      <c r="I69" s="62" t="s">
        <v>433</v>
      </c>
      <c r="J69" s="62" t="s">
        <v>2118</v>
      </c>
    </row>
    <row r="70" spans="2:10" x14ac:dyDescent="0.25">
      <c r="B70" s="62" t="s">
        <v>2022</v>
      </c>
      <c r="C70" s="62" t="s">
        <v>224</v>
      </c>
      <c r="D70" s="62" t="s">
        <v>250</v>
      </c>
      <c r="E70" s="62" t="s">
        <v>64</v>
      </c>
      <c r="F70" s="62" t="s">
        <v>434</v>
      </c>
      <c r="G70" s="62" t="s">
        <v>435</v>
      </c>
      <c r="H70" s="62" t="s">
        <v>436</v>
      </c>
      <c r="I70" s="62" t="s">
        <v>437</v>
      </c>
      <c r="J70" s="62" t="s">
        <v>2119</v>
      </c>
    </row>
    <row r="71" spans="2:10" x14ac:dyDescent="0.25">
      <c r="B71" s="62" t="s">
        <v>2023</v>
      </c>
      <c r="C71" s="62" t="s">
        <v>224</v>
      </c>
      <c r="D71" s="62" t="s">
        <v>251</v>
      </c>
      <c r="E71" s="62" t="s">
        <v>65</v>
      </c>
      <c r="F71" s="62" t="s">
        <v>438</v>
      </c>
      <c r="G71" s="62" t="s">
        <v>439</v>
      </c>
      <c r="H71" s="62" t="s">
        <v>440</v>
      </c>
      <c r="I71" s="62" t="s">
        <v>441</v>
      </c>
      <c r="J71" s="62" t="s">
        <v>2120</v>
      </c>
    </row>
    <row r="72" spans="2:10" x14ac:dyDescent="0.25">
      <c r="B72" s="62" t="s">
        <v>2024</v>
      </c>
      <c r="C72" s="62" t="s">
        <v>224</v>
      </c>
      <c r="D72" s="62" t="s">
        <v>252</v>
      </c>
      <c r="E72" s="62" t="s">
        <v>66</v>
      </c>
      <c r="F72" s="62" t="s">
        <v>442</v>
      </c>
      <c r="G72" s="62" t="s">
        <v>443</v>
      </c>
      <c r="H72" s="62" t="s">
        <v>444</v>
      </c>
      <c r="I72" s="62" t="s">
        <v>445</v>
      </c>
      <c r="J72" s="62" t="s">
        <v>2121</v>
      </c>
    </row>
    <row r="73" spans="2:10" x14ac:dyDescent="0.25">
      <c r="B73" s="62" t="s">
        <v>2025</v>
      </c>
      <c r="C73" s="62" t="s">
        <v>224</v>
      </c>
      <c r="D73" s="62" t="s">
        <v>253</v>
      </c>
      <c r="E73" s="62" t="s">
        <v>67</v>
      </c>
      <c r="F73" s="62" t="s">
        <v>446</v>
      </c>
      <c r="G73" s="62" t="s">
        <v>447</v>
      </c>
      <c r="H73" s="62" t="s">
        <v>448</v>
      </c>
      <c r="I73" s="62" t="s">
        <v>449</v>
      </c>
      <c r="J73" s="62" t="s">
        <v>2122</v>
      </c>
    </row>
    <row r="74" spans="2:10" x14ac:dyDescent="0.25">
      <c r="B74" s="62" t="s">
        <v>2026</v>
      </c>
      <c r="C74" s="62" t="s">
        <v>224</v>
      </c>
      <c r="D74" s="62" t="s">
        <v>254</v>
      </c>
      <c r="E74" s="62" t="s">
        <v>68</v>
      </c>
      <c r="F74" s="62" t="s">
        <v>450</v>
      </c>
      <c r="G74" s="62" t="s">
        <v>451</v>
      </c>
      <c r="H74" s="62" t="s">
        <v>452</v>
      </c>
      <c r="I74" s="62" t="s">
        <v>453</v>
      </c>
      <c r="J74" s="62" t="s">
        <v>2123</v>
      </c>
    </row>
    <row r="75" spans="2:10" x14ac:dyDescent="0.25">
      <c r="B75" s="62" t="s">
        <v>2027</v>
      </c>
      <c r="C75" s="62" t="s">
        <v>224</v>
      </c>
      <c r="D75" s="62" t="s">
        <v>255</v>
      </c>
      <c r="E75" s="62" t="s">
        <v>69</v>
      </c>
      <c r="F75" s="62" t="s">
        <v>454</v>
      </c>
      <c r="G75" s="62" t="s">
        <v>455</v>
      </c>
      <c r="H75" s="62" t="s">
        <v>456</v>
      </c>
      <c r="I75" s="62" t="s">
        <v>457</v>
      </c>
      <c r="J75" s="62" t="s">
        <v>2124</v>
      </c>
    </row>
    <row r="76" spans="2:10" x14ac:dyDescent="0.25">
      <c r="B76" s="62" t="s">
        <v>2028</v>
      </c>
      <c r="C76" s="62" t="s">
        <v>224</v>
      </c>
      <c r="D76" s="62" t="s">
        <v>256</v>
      </c>
      <c r="E76" s="62" t="s">
        <v>70</v>
      </c>
      <c r="F76" s="62" t="s">
        <v>458</v>
      </c>
      <c r="G76" s="62" t="s">
        <v>459</v>
      </c>
      <c r="H76" s="62" t="s">
        <v>460</v>
      </c>
      <c r="I76" s="62" t="s">
        <v>461</v>
      </c>
      <c r="J76" s="62" t="s">
        <v>2125</v>
      </c>
    </row>
    <row r="77" spans="2:10" x14ac:dyDescent="0.25">
      <c r="B77" s="62" t="s">
        <v>2029</v>
      </c>
      <c r="C77" s="62" t="s">
        <v>224</v>
      </c>
      <c r="D77" s="62" t="s">
        <v>257</v>
      </c>
      <c r="E77" s="62" t="s">
        <v>71</v>
      </c>
      <c r="F77" s="62" t="s">
        <v>462</v>
      </c>
      <c r="G77" s="62" t="s">
        <v>463</v>
      </c>
      <c r="H77" s="62" t="s">
        <v>464</v>
      </c>
      <c r="I77" s="62" t="s">
        <v>465</v>
      </c>
      <c r="J77" s="62" t="s">
        <v>2126</v>
      </c>
    </row>
    <row r="78" spans="2:10" x14ac:dyDescent="0.25">
      <c r="B78" s="62" t="s">
        <v>2030</v>
      </c>
      <c r="C78" s="62" t="s">
        <v>224</v>
      </c>
      <c r="D78" s="62" t="s">
        <v>258</v>
      </c>
      <c r="E78" s="62" t="s">
        <v>72</v>
      </c>
      <c r="F78" s="62" t="s">
        <v>466</v>
      </c>
      <c r="G78" s="62" t="s">
        <v>467</v>
      </c>
      <c r="H78" s="62" t="s">
        <v>468</v>
      </c>
      <c r="I78" s="62" t="s">
        <v>469</v>
      </c>
      <c r="J78" s="62" t="s">
        <v>2127</v>
      </c>
    </row>
    <row r="79" spans="2:10" x14ac:dyDescent="0.25">
      <c r="B79" s="62" t="s">
        <v>2031</v>
      </c>
      <c r="C79" s="62" t="s">
        <v>224</v>
      </c>
      <c r="D79" s="62" t="s">
        <v>259</v>
      </c>
      <c r="E79" s="62" t="s">
        <v>73</v>
      </c>
      <c r="F79" s="62" t="s">
        <v>470</v>
      </c>
      <c r="G79" s="62" t="s">
        <v>471</v>
      </c>
      <c r="H79" s="62" t="s">
        <v>472</v>
      </c>
      <c r="I79" s="62" t="s">
        <v>473</v>
      </c>
      <c r="J79" s="62" t="s">
        <v>2128</v>
      </c>
    </row>
    <row r="80" spans="2:10" x14ac:dyDescent="0.25">
      <c r="B80" s="62" t="s">
        <v>2032</v>
      </c>
      <c r="C80" s="62" t="s">
        <v>224</v>
      </c>
      <c r="D80" s="62" t="s">
        <v>260</v>
      </c>
      <c r="E80" s="62" t="s">
        <v>174</v>
      </c>
      <c r="F80" s="62" t="s">
        <v>474</v>
      </c>
      <c r="G80" s="62" t="s">
        <v>475</v>
      </c>
      <c r="H80" s="62" t="s">
        <v>476</v>
      </c>
      <c r="I80" s="62" t="s">
        <v>477</v>
      </c>
      <c r="J80" s="62" t="s">
        <v>2129</v>
      </c>
    </row>
    <row r="81" spans="2:10" x14ac:dyDescent="0.25">
      <c r="B81" s="62" t="s">
        <v>2033</v>
      </c>
      <c r="C81" s="62" t="s">
        <v>224</v>
      </c>
      <c r="D81" s="62" t="s">
        <v>261</v>
      </c>
      <c r="E81" s="62" t="s">
        <v>74</v>
      </c>
      <c r="F81" s="62" t="s">
        <v>478</v>
      </c>
      <c r="G81" s="62" t="s">
        <v>479</v>
      </c>
      <c r="H81" s="62" t="s">
        <v>480</v>
      </c>
      <c r="I81" s="62" t="s">
        <v>481</v>
      </c>
      <c r="J81" s="62" t="s">
        <v>2130</v>
      </c>
    </row>
    <row r="82" spans="2:10" x14ac:dyDescent="0.25">
      <c r="B82" s="62" t="s">
        <v>2034</v>
      </c>
      <c r="C82" s="62" t="s">
        <v>224</v>
      </c>
      <c r="D82" s="62" t="s">
        <v>262</v>
      </c>
      <c r="E82" s="62" t="s">
        <v>75</v>
      </c>
      <c r="F82" s="62" t="s">
        <v>482</v>
      </c>
      <c r="G82" s="62" t="s">
        <v>483</v>
      </c>
      <c r="H82" s="62" t="s">
        <v>484</v>
      </c>
      <c r="I82" s="62" t="s">
        <v>485</v>
      </c>
      <c r="J82" s="62" t="s">
        <v>2131</v>
      </c>
    </row>
    <row r="83" spans="2:10" x14ac:dyDescent="0.25">
      <c r="B83" s="62" t="s">
        <v>2035</v>
      </c>
      <c r="C83" s="62" t="s">
        <v>224</v>
      </c>
      <c r="D83" s="62" t="s">
        <v>263</v>
      </c>
      <c r="E83" s="62" t="s">
        <v>76</v>
      </c>
      <c r="F83" s="62" t="s">
        <v>486</v>
      </c>
      <c r="G83" s="62" t="s">
        <v>487</v>
      </c>
      <c r="H83" s="62" t="s">
        <v>488</v>
      </c>
      <c r="I83" s="62" t="s">
        <v>489</v>
      </c>
      <c r="J83" s="62" t="s">
        <v>2132</v>
      </c>
    </row>
    <row r="84" spans="2:10" x14ac:dyDescent="0.25">
      <c r="B84" s="62" t="s">
        <v>2036</v>
      </c>
      <c r="C84" s="62" t="s">
        <v>224</v>
      </c>
      <c r="D84" s="62" t="s">
        <v>264</v>
      </c>
      <c r="E84" s="62" t="s">
        <v>77</v>
      </c>
      <c r="F84" s="62" t="s">
        <v>490</v>
      </c>
      <c r="G84" s="62" t="s">
        <v>491</v>
      </c>
      <c r="H84" s="62" t="s">
        <v>492</v>
      </c>
      <c r="I84" s="62" t="s">
        <v>493</v>
      </c>
      <c r="J84" s="62" t="s">
        <v>2133</v>
      </c>
    </row>
    <row r="85" spans="2:10" x14ac:dyDescent="0.25">
      <c r="B85" s="62" t="s">
        <v>2037</v>
      </c>
      <c r="C85" s="62" t="s">
        <v>224</v>
      </c>
      <c r="D85" s="62" t="s">
        <v>265</v>
      </c>
      <c r="E85" s="62" t="s">
        <v>78</v>
      </c>
      <c r="F85" s="62" t="s">
        <v>494</v>
      </c>
      <c r="G85" s="62" t="s">
        <v>495</v>
      </c>
      <c r="H85" s="62" t="s">
        <v>496</v>
      </c>
      <c r="I85" s="62" t="s">
        <v>497</v>
      </c>
      <c r="J85" s="62" t="s">
        <v>2134</v>
      </c>
    </row>
    <row r="86" spans="2:10" x14ac:dyDescent="0.25">
      <c r="B86" s="62" t="s">
        <v>2038</v>
      </c>
      <c r="C86" s="62" t="s">
        <v>224</v>
      </c>
      <c r="D86" s="62" t="s">
        <v>266</v>
      </c>
      <c r="E86" s="62" t="s">
        <v>79</v>
      </c>
      <c r="F86" s="62" t="s">
        <v>1504</v>
      </c>
      <c r="G86" s="62" t="s">
        <v>1505</v>
      </c>
      <c r="H86" s="62" t="s">
        <v>1506</v>
      </c>
      <c r="I86" s="62" t="s">
        <v>1507</v>
      </c>
      <c r="J86" s="62" t="s">
        <v>2135</v>
      </c>
    </row>
    <row r="87" spans="2:10" x14ac:dyDescent="0.25">
      <c r="B87" s="62" t="s">
        <v>2039</v>
      </c>
      <c r="E87" s="62" t="s">
        <v>80</v>
      </c>
      <c r="F87" s="62" t="s">
        <v>1508</v>
      </c>
      <c r="G87" s="62" t="s">
        <v>1509</v>
      </c>
      <c r="H87" s="62" t="s">
        <v>1510</v>
      </c>
      <c r="I87" s="62" t="s">
        <v>1511</v>
      </c>
      <c r="J87" s="62" t="s">
        <v>1956</v>
      </c>
    </row>
    <row r="88" spans="2:10" x14ac:dyDescent="0.25">
      <c r="B88" s="62" t="s">
        <v>2040</v>
      </c>
    </row>
    <row r="89" spans="2:10" x14ac:dyDescent="0.25">
      <c r="B89" s="62" t="s">
        <v>2041</v>
      </c>
      <c r="C89" s="62" t="s">
        <v>224</v>
      </c>
      <c r="D89" s="62" t="s">
        <v>267</v>
      </c>
      <c r="E89" s="62" t="s">
        <v>81</v>
      </c>
      <c r="F89" s="62" t="s">
        <v>498</v>
      </c>
      <c r="G89" s="62" t="s">
        <v>499</v>
      </c>
      <c r="H89" s="62" t="s">
        <v>500</v>
      </c>
      <c r="I89" s="62" t="s">
        <v>501</v>
      </c>
      <c r="J89" s="62" t="s">
        <v>2136</v>
      </c>
    </row>
    <row r="90" spans="2:10" x14ac:dyDescent="0.25">
      <c r="B90" s="62" t="s">
        <v>2042</v>
      </c>
      <c r="C90" s="62" t="s">
        <v>224</v>
      </c>
      <c r="D90" s="62" t="s">
        <v>268</v>
      </c>
      <c r="E90" s="62" t="s">
        <v>82</v>
      </c>
      <c r="F90" s="62" t="s">
        <v>502</v>
      </c>
      <c r="G90" s="62" t="s">
        <v>503</v>
      </c>
      <c r="H90" s="62" t="s">
        <v>504</v>
      </c>
      <c r="I90" s="62" t="s">
        <v>505</v>
      </c>
      <c r="J90" s="62" t="s">
        <v>2137</v>
      </c>
    </row>
    <row r="91" spans="2:10" x14ac:dyDescent="0.25">
      <c r="B91" s="62" t="s">
        <v>2043</v>
      </c>
      <c r="C91" s="62" t="s">
        <v>224</v>
      </c>
      <c r="D91" s="62" t="s">
        <v>269</v>
      </c>
      <c r="E91" s="62" t="s">
        <v>83</v>
      </c>
      <c r="F91" s="62" t="s">
        <v>506</v>
      </c>
      <c r="G91" s="62" t="s">
        <v>507</v>
      </c>
      <c r="H91" s="62" t="s">
        <v>508</v>
      </c>
      <c r="I91" s="62" t="s">
        <v>509</v>
      </c>
      <c r="J91" s="62" t="s">
        <v>2138</v>
      </c>
    </row>
    <row r="92" spans="2:10" x14ac:dyDescent="0.25">
      <c r="B92" s="62" t="s">
        <v>2044</v>
      </c>
      <c r="C92" s="62" t="s">
        <v>224</v>
      </c>
      <c r="D92" s="62" t="s">
        <v>270</v>
      </c>
      <c r="E92" s="62" t="s">
        <v>84</v>
      </c>
      <c r="F92" s="62" t="s">
        <v>510</v>
      </c>
      <c r="G92" s="62" t="s">
        <v>511</v>
      </c>
      <c r="H92" s="62" t="s">
        <v>512</v>
      </c>
      <c r="I92" s="62" t="s">
        <v>513</v>
      </c>
      <c r="J92" s="62" t="s">
        <v>2139</v>
      </c>
    </row>
    <row r="93" spans="2:10" x14ac:dyDescent="0.25">
      <c r="B93" s="62" t="s">
        <v>2045</v>
      </c>
      <c r="C93" s="62" t="s">
        <v>224</v>
      </c>
      <c r="D93" s="62" t="s">
        <v>271</v>
      </c>
      <c r="E93" s="62" t="s">
        <v>85</v>
      </c>
      <c r="F93" s="62" t="s">
        <v>514</v>
      </c>
      <c r="G93" s="62" t="s">
        <v>515</v>
      </c>
      <c r="H93" s="62" t="s">
        <v>516</v>
      </c>
      <c r="I93" s="62" t="s">
        <v>517</v>
      </c>
      <c r="J93" s="62" t="s">
        <v>2140</v>
      </c>
    </row>
    <row r="94" spans="2:10" x14ac:dyDescent="0.25">
      <c r="B94" s="62" t="s">
        <v>2046</v>
      </c>
      <c r="C94" s="62" t="s">
        <v>224</v>
      </c>
      <c r="D94" s="62" t="s">
        <v>272</v>
      </c>
      <c r="E94" s="62" t="s">
        <v>86</v>
      </c>
      <c r="F94" s="62" t="s">
        <v>518</v>
      </c>
      <c r="G94" s="62" t="s">
        <v>519</v>
      </c>
      <c r="H94" s="62" t="s">
        <v>520</v>
      </c>
      <c r="I94" s="62" t="s">
        <v>521</v>
      </c>
      <c r="J94" s="62" t="s">
        <v>2141</v>
      </c>
    </row>
    <row r="95" spans="2:10" x14ac:dyDescent="0.25">
      <c r="B95" s="62" t="s">
        <v>2047</v>
      </c>
      <c r="C95" s="62" t="s">
        <v>224</v>
      </c>
      <c r="D95" s="62" t="s">
        <v>273</v>
      </c>
      <c r="E95" s="62" t="s">
        <v>87</v>
      </c>
      <c r="F95" s="62" t="s">
        <v>522</v>
      </c>
      <c r="G95" s="62" t="s">
        <v>523</v>
      </c>
      <c r="H95" s="62" t="s">
        <v>524</v>
      </c>
      <c r="I95" s="62" t="s">
        <v>525</v>
      </c>
      <c r="J95" s="62" t="s">
        <v>2142</v>
      </c>
    </row>
    <row r="96" spans="2:10" x14ac:dyDescent="0.25">
      <c r="B96" s="62" t="s">
        <v>2048</v>
      </c>
      <c r="C96" s="62" t="s">
        <v>224</v>
      </c>
      <c r="D96" s="62" t="s">
        <v>274</v>
      </c>
      <c r="E96" s="62" t="s">
        <v>88</v>
      </c>
      <c r="F96" s="62" t="s">
        <v>526</v>
      </c>
      <c r="G96" s="62" t="s">
        <v>527</v>
      </c>
      <c r="H96" s="62" t="s">
        <v>528</v>
      </c>
      <c r="I96" s="62" t="s">
        <v>529</v>
      </c>
      <c r="J96" s="62" t="s">
        <v>2143</v>
      </c>
    </row>
    <row r="97" spans="2:10" x14ac:dyDescent="0.25">
      <c r="B97" s="62" t="s">
        <v>2049</v>
      </c>
      <c r="C97" s="62" t="s">
        <v>224</v>
      </c>
      <c r="D97" s="62" t="s">
        <v>275</v>
      </c>
      <c r="E97" s="62" t="s">
        <v>89</v>
      </c>
      <c r="F97" s="62" t="s">
        <v>1512</v>
      </c>
      <c r="G97" s="62" t="s">
        <v>1513</v>
      </c>
      <c r="H97" s="62" t="s">
        <v>1514</v>
      </c>
      <c r="I97" s="62" t="s">
        <v>1515</v>
      </c>
      <c r="J97" s="62" t="s">
        <v>2144</v>
      </c>
    </row>
    <row r="98" spans="2:10" x14ac:dyDescent="0.25">
      <c r="B98" s="62" t="s">
        <v>2050</v>
      </c>
      <c r="E98" s="62" t="s">
        <v>90</v>
      </c>
      <c r="F98" s="62" t="s">
        <v>1516</v>
      </c>
      <c r="G98" s="62" t="s">
        <v>1517</v>
      </c>
      <c r="H98" s="62" t="s">
        <v>1518</v>
      </c>
      <c r="I98" s="62" t="s">
        <v>1519</v>
      </c>
      <c r="J98" s="62" t="s">
        <v>1957</v>
      </c>
    </row>
    <row r="99" spans="2:10" x14ac:dyDescent="0.25">
      <c r="B99" s="62" t="s">
        <v>2051</v>
      </c>
    </row>
    <row r="100" spans="2:10" x14ac:dyDescent="0.25">
      <c r="B100" s="62" t="s">
        <v>2052</v>
      </c>
      <c r="C100" s="62" t="s">
        <v>224</v>
      </c>
      <c r="D100" s="62" t="s">
        <v>276</v>
      </c>
      <c r="E100" s="62" t="s">
        <v>91</v>
      </c>
      <c r="F100" s="62" t="s">
        <v>530</v>
      </c>
      <c r="G100" s="62" t="s">
        <v>531</v>
      </c>
      <c r="H100" s="62" t="s">
        <v>532</v>
      </c>
      <c r="I100" s="62" t="s">
        <v>533</v>
      </c>
      <c r="J100" s="62" t="s">
        <v>2145</v>
      </c>
    </row>
    <row r="101" spans="2:10" x14ac:dyDescent="0.25">
      <c r="B101" s="62" t="s">
        <v>2053</v>
      </c>
      <c r="C101" s="62" t="s">
        <v>224</v>
      </c>
      <c r="D101" s="62" t="s">
        <v>277</v>
      </c>
      <c r="E101" s="62" t="s">
        <v>92</v>
      </c>
      <c r="F101" s="62" t="s">
        <v>534</v>
      </c>
      <c r="G101" s="62" t="s">
        <v>535</v>
      </c>
      <c r="H101" s="62" t="s">
        <v>536</v>
      </c>
      <c r="I101" s="62" t="s">
        <v>537</v>
      </c>
      <c r="J101" s="62" t="s">
        <v>2146</v>
      </c>
    </row>
    <row r="102" spans="2:10" x14ac:dyDescent="0.25">
      <c r="B102" s="62" t="s">
        <v>2054</v>
      </c>
      <c r="C102" s="62" t="s">
        <v>224</v>
      </c>
      <c r="D102" s="62" t="s">
        <v>278</v>
      </c>
      <c r="E102" s="62" t="s">
        <v>93</v>
      </c>
      <c r="F102" s="62" t="s">
        <v>538</v>
      </c>
      <c r="G102" s="62" t="s">
        <v>539</v>
      </c>
      <c r="H102" s="62" t="s">
        <v>540</v>
      </c>
      <c r="I102" s="62" t="s">
        <v>541</v>
      </c>
      <c r="J102" s="62" t="s">
        <v>2147</v>
      </c>
    </row>
    <row r="103" spans="2:10" x14ac:dyDescent="0.25">
      <c r="B103" s="62" t="s">
        <v>2055</v>
      </c>
      <c r="C103" s="62" t="s">
        <v>224</v>
      </c>
      <c r="D103" s="62" t="s">
        <v>279</v>
      </c>
      <c r="E103" s="62" t="s">
        <v>94</v>
      </c>
      <c r="F103" s="62" t="s">
        <v>542</v>
      </c>
      <c r="G103" s="62" t="s">
        <v>543</v>
      </c>
      <c r="H103" s="62" t="s">
        <v>544</v>
      </c>
      <c r="I103" s="62" t="s">
        <v>545</v>
      </c>
      <c r="J103" s="62" t="s">
        <v>2148</v>
      </c>
    </row>
    <row r="104" spans="2:10" x14ac:dyDescent="0.25">
      <c r="B104" s="62" t="s">
        <v>2056</v>
      </c>
      <c r="C104" s="62" t="s">
        <v>224</v>
      </c>
      <c r="D104" s="62" t="s">
        <v>280</v>
      </c>
      <c r="E104" s="62" t="s">
        <v>95</v>
      </c>
      <c r="F104" s="62" t="s">
        <v>546</v>
      </c>
      <c r="G104" s="62" t="s">
        <v>547</v>
      </c>
      <c r="H104" s="62" t="s">
        <v>548</v>
      </c>
      <c r="I104" s="62" t="s">
        <v>549</v>
      </c>
      <c r="J104" s="62" t="s">
        <v>2149</v>
      </c>
    </row>
    <row r="105" spans="2:10" x14ac:dyDescent="0.25">
      <c r="B105" s="62" t="s">
        <v>2057</v>
      </c>
      <c r="C105" s="62" t="s">
        <v>224</v>
      </c>
      <c r="D105" s="62" t="s">
        <v>281</v>
      </c>
      <c r="E105" s="62" t="s">
        <v>96</v>
      </c>
      <c r="F105" s="62" t="s">
        <v>550</v>
      </c>
      <c r="G105" s="62" t="s">
        <v>551</v>
      </c>
      <c r="H105" s="62" t="s">
        <v>552</v>
      </c>
      <c r="I105" s="62" t="s">
        <v>553</v>
      </c>
      <c r="J105" s="62" t="s">
        <v>2150</v>
      </c>
    </row>
    <row r="106" spans="2:10" x14ac:dyDescent="0.25">
      <c r="B106" s="62" t="s">
        <v>2058</v>
      </c>
      <c r="C106" s="62" t="s">
        <v>224</v>
      </c>
      <c r="D106" s="62" t="s">
        <v>282</v>
      </c>
      <c r="E106" s="62" t="s">
        <v>97</v>
      </c>
      <c r="F106" s="62" t="s">
        <v>554</v>
      </c>
      <c r="G106" s="62" t="s">
        <v>555</v>
      </c>
      <c r="H106" s="62" t="s">
        <v>556</v>
      </c>
      <c r="I106" s="62" t="s">
        <v>557</v>
      </c>
      <c r="J106" s="62" t="s">
        <v>2151</v>
      </c>
    </row>
    <row r="107" spans="2:10" x14ac:dyDescent="0.25">
      <c r="B107" s="62" t="s">
        <v>2059</v>
      </c>
      <c r="C107" s="62" t="s">
        <v>224</v>
      </c>
      <c r="D107" s="62" t="s">
        <v>283</v>
      </c>
      <c r="E107" s="62" t="s">
        <v>98</v>
      </c>
      <c r="F107" s="62" t="s">
        <v>558</v>
      </c>
      <c r="G107" s="62" t="s">
        <v>559</v>
      </c>
      <c r="H107" s="62" t="s">
        <v>560</v>
      </c>
      <c r="I107" s="62" t="s">
        <v>561</v>
      </c>
      <c r="J107" s="62" t="s">
        <v>2152</v>
      </c>
    </row>
    <row r="108" spans="2:10" x14ac:dyDescent="0.25">
      <c r="B108" s="62" t="s">
        <v>2060</v>
      </c>
      <c r="C108" s="62" t="s">
        <v>224</v>
      </c>
      <c r="D108" s="62" t="s">
        <v>284</v>
      </c>
      <c r="E108" s="62" t="s">
        <v>99</v>
      </c>
      <c r="F108" s="62" t="s">
        <v>562</v>
      </c>
      <c r="G108" s="62" t="s">
        <v>563</v>
      </c>
      <c r="H108" s="62" t="s">
        <v>564</v>
      </c>
      <c r="I108" s="62" t="s">
        <v>565</v>
      </c>
      <c r="J108" s="62" t="s">
        <v>2153</v>
      </c>
    </row>
    <row r="109" spans="2:10" x14ac:dyDescent="0.25">
      <c r="B109" s="62" t="s">
        <v>2061</v>
      </c>
      <c r="C109" s="62" t="s">
        <v>224</v>
      </c>
      <c r="D109" s="62" t="s">
        <v>285</v>
      </c>
      <c r="E109" s="62" t="s">
        <v>100</v>
      </c>
      <c r="F109" s="62" t="s">
        <v>566</v>
      </c>
      <c r="G109" s="62" t="s">
        <v>567</v>
      </c>
      <c r="H109" s="62" t="s">
        <v>568</v>
      </c>
      <c r="I109" s="62" t="s">
        <v>569</v>
      </c>
      <c r="J109" s="62" t="s">
        <v>2154</v>
      </c>
    </row>
    <row r="110" spans="2:10" x14ac:dyDescent="0.25">
      <c r="B110" s="62" t="s">
        <v>2062</v>
      </c>
      <c r="C110" s="62" t="s">
        <v>224</v>
      </c>
      <c r="D110" s="62" t="s">
        <v>286</v>
      </c>
      <c r="E110" s="62" t="s">
        <v>101</v>
      </c>
      <c r="F110" s="62" t="s">
        <v>570</v>
      </c>
      <c r="G110" s="62" t="s">
        <v>571</v>
      </c>
      <c r="H110" s="62" t="s">
        <v>572</v>
      </c>
      <c r="I110" s="62" t="s">
        <v>573</v>
      </c>
      <c r="J110" s="62" t="s">
        <v>2155</v>
      </c>
    </row>
    <row r="111" spans="2:10" x14ac:dyDescent="0.25">
      <c r="B111" s="62" t="s">
        <v>2063</v>
      </c>
      <c r="C111" s="62" t="s">
        <v>224</v>
      </c>
      <c r="D111" s="62" t="s">
        <v>287</v>
      </c>
      <c r="E111" s="62" t="s">
        <v>102</v>
      </c>
      <c r="F111" s="62" t="s">
        <v>574</v>
      </c>
      <c r="G111" s="62" t="s">
        <v>575</v>
      </c>
      <c r="H111" s="62" t="s">
        <v>576</v>
      </c>
      <c r="I111" s="62" t="s">
        <v>577</v>
      </c>
      <c r="J111" s="62" t="s">
        <v>2156</v>
      </c>
    </row>
    <row r="112" spans="2:10" x14ac:dyDescent="0.25">
      <c r="B112" s="62" t="s">
        <v>2064</v>
      </c>
      <c r="C112" s="62" t="s">
        <v>224</v>
      </c>
      <c r="D112" s="62" t="s">
        <v>288</v>
      </c>
      <c r="E112" s="62" t="s">
        <v>103</v>
      </c>
      <c r="F112" s="62" t="s">
        <v>578</v>
      </c>
      <c r="G112" s="62" t="s">
        <v>579</v>
      </c>
      <c r="H112" s="62" t="s">
        <v>580</v>
      </c>
      <c r="I112" s="62" t="s">
        <v>581</v>
      </c>
      <c r="J112" s="62" t="s">
        <v>2157</v>
      </c>
    </row>
    <row r="113" spans="2:10" x14ac:dyDescent="0.25">
      <c r="B113" s="62" t="s">
        <v>2065</v>
      </c>
      <c r="C113" s="62" t="s">
        <v>224</v>
      </c>
      <c r="D113" s="62" t="s">
        <v>289</v>
      </c>
      <c r="E113" s="62" t="s">
        <v>104</v>
      </c>
      <c r="F113" s="62" t="s">
        <v>582</v>
      </c>
      <c r="G113" s="62" t="s">
        <v>583</v>
      </c>
      <c r="H113" s="62" t="s">
        <v>584</v>
      </c>
      <c r="I113" s="62" t="s">
        <v>585</v>
      </c>
      <c r="J113" s="62" t="s">
        <v>2158</v>
      </c>
    </row>
    <row r="114" spans="2:10" x14ac:dyDescent="0.25">
      <c r="B114" s="62" t="s">
        <v>2066</v>
      </c>
      <c r="C114" s="62" t="s">
        <v>224</v>
      </c>
      <c r="D114" s="62" t="s">
        <v>290</v>
      </c>
      <c r="E114" s="62" t="s">
        <v>105</v>
      </c>
      <c r="F114" s="62" t="s">
        <v>586</v>
      </c>
      <c r="G114" s="62" t="s">
        <v>587</v>
      </c>
      <c r="H114" s="62" t="s">
        <v>588</v>
      </c>
      <c r="I114" s="62" t="s">
        <v>589</v>
      </c>
      <c r="J114" s="62" t="s">
        <v>2159</v>
      </c>
    </row>
    <row r="115" spans="2:10" x14ac:dyDescent="0.25">
      <c r="B115" s="62" t="s">
        <v>2067</v>
      </c>
      <c r="C115" s="62" t="s">
        <v>224</v>
      </c>
      <c r="D115" s="62" t="s">
        <v>291</v>
      </c>
      <c r="E115" s="62" t="s">
        <v>106</v>
      </c>
      <c r="F115" s="62" t="s">
        <v>590</v>
      </c>
      <c r="G115" s="62" t="s">
        <v>591</v>
      </c>
      <c r="H115" s="62" t="s">
        <v>592</v>
      </c>
      <c r="I115" s="62" t="s">
        <v>593</v>
      </c>
      <c r="J115" s="62" t="s">
        <v>2160</v>
      </c>
    </row>
    <row r="116" spans="2:10" x14ac:dyDescent="0.25">
      <c r="B116" s="62" t="s">
        <v>2068</v>
      </c>
      <c r="C116" s="62" t="s">
        <v>224</v>
      </c>
      <c r="D116" s="62" t="s">
        <v>292</v>
      </c>
      <c r="E116" s="62" t="s">
        <v>107</v>
      </c>
      <c r="F116" s="62" t="s">
        <v>594</v>
      </c>
      <c r="G116" s="62" t="s">
        <v>595</v>
      </c>
      <c r="H116" s="62" t="s">
        <v>596</v>
      </c>
      <c r="I116" s="62" t="s">
        <v>597</v>
      </c>
      <c r="J116" s="62" t="s">
        <v>2161</v>
      </c>
    </row>
    <row r="117" spans="2:10" x14ac:dyDescent="0.25">
      <c r="B117" s="62" t="s">
        <v>2069</v>
      </c>
      <c r="C117" s="62" t="s">
        <v>224</v>
      </c>
      <c r="D117" s="62" t="s">
        <v>293</v>
      </c>
      <c r="E117" s="62" t="s">
        <v>108</v>
      </c>
      <c r="F117" s="62" t="s">
        <v>598</v>
      </c>
      <c r="G117" s="62" t="s">
        <v>599</v>
      </c>
      <c r="H117" s="62" t="s">
        <v>600</v>
      </c>
      <c r="I117" s="62" t="s">
        <v>601</v>
      </c>
      <c r="J117" s="62" t="s">
        <v>2162</v>
      </c>
    </row>
    <row r="118" spans="2:10" x14ac:dyDescent="0.25">
      <c r="B118" s="62" t="s">
        <v>2070</v>
      </c>
      <c r="C118" s="62" t="s">
        <v>224</v>
      </c>
      <c r="D118" s="62" t="s">
        <v>294</v>
      </c>
      <c r="E118" s="62" t="s">
        <v>109</v>
      </c>
      <c r="F118" s="62" t="s">
        <v>602</v>
      </c>
      <c r="G118" s="62" t="s">
        <v>603</v>
      </c>
      <c r="H118" s="62" t="s">
        <v>604</v>
      </c>
      <c r="I118" s="62" t="s">
        <v>605</v>
      </c>
      <c r="J118" s="62" t="s">
        <v>2163</v>
      </c>
    </row>
    <row r="119" spans="2:10" x14ac:dyDescent="0.25">
      <c r="B119" s="62" t="s">
        <v>2071</v>
      </c>
      <c r="C119" s="62" t="s">
        <v>224</v>
      </c>
      <c r="D119" s="62" t="s">
        <v>295</v>
      </c>
      <c r="E119" s="62" t="s">
        <v>110</v>
      </c>
      <c r="F119" s="62" t="s">
        <v>1520</v>
      </c>
      <c r="G119" s="62" t="s">
        <v>1521</v>
      </c>
      <c r="H119" s="62" t="s">
        <v>1522</v>
      </c>
      <c r="I119" s="62" t="s">
        <v>1523</v>
      </c>
      <c r="J119" s="62" t="s">
        <v>2164</v>
      </c>
    </row>
    <row r="120" spans="2:10" x14ac:dyDescent="0.25">
      <c r="B120" s="62" t="s">
        <v>2072</v>
      </c>
      <c r="E120" s="62" t="s">
        <v>111</v>
      </c>
      <c r="F120" s="62" t="s">
        <v>1524</v>
      </c>
      <c r="G120" s="62" t="s">
        <v>1525</v>
      </c>
      <c r="H120" s="62" t="s">
        <v>1526</v>
      </c>
      <c r="I120" s="62" t="s">
        <v>1527</v>
      </c>
      <c r="J120" s="62" t="s">
        <v>1958</v>
      </c>
    </row>
    <row r="121" spans="2:10" x14ac:dyDescent="0.25">
      <c r="B121" s="62" t="s">
        <v>2073</v>
      </c>
    </row>
    <row r="122" spans="2:10" x14ac:dyDescent="0.25">
      <c r="B122" s="62" t="s">
        <v>2074</v>
      </c>
      <c r="E122" s="62" t="s">
        <v>112</v>
      </c>
      <c r="F122" s="62" t="s">
        <v>1528</v>
      </c>
      <c r="G122" s="62" t="s">
        <v>1529</v>
      </c>
      <c r="H122" s="62" t="s">
        <v>1530</v>
      </c>
      <c r="I122" s="62" t="s">
        <v>1531</v>
      </c>
      <c r="J122" s="62" t="s">
        <v>1959</v>
      </c>
    </row>
    <row r="123" spans="2:10" x14ac:dyDescent="0.25">
      <c r="B123" s="62" t="s">
        <v>2075</v>
      </c>
    </row>
    <row r="124" spans="2:10" x14ac:dyDescent="0.25">
      <c r="B124" s="62" t="s">
        <v>2076</v>
      </c>
      <c r="E124" s="62" t="s">
        <v>2345</v>
      </c>
      <c r="F124" s="62" t="s">
        <v>1532</v>
      </c>
      <c r="G124" s="62" t="s">
        <v>1533</v>
      </c>
      <c r="H124" s="62" t="s">
        <v>1534</v>
      </c>
      <c r="I124" s="62" t="s">
        <v>1535</v>
      </c>
      <c r="J124" s="62" t="s">
        <v>1960</v>
      </c>
    </row>
    <row r="125" spans="2:10" x14ac:dyDescent="0.25">
      <c r="B125" s="62" t="s">
        <v>2077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3F7B9-0771-42EA-A7E0-9022CE1D6BF4}">
  <dimension ref="A1:L33"/>
  <sheetViews>
    <sheetView workbookViewId="0"/>
  </sheetViews>
  <sheetFormatPr defaultRowHeight="15" x14ac:dyDescent="0.25"/>
  <sheetData>
    <row r="1" spans="1:12" x14ac:dyDescent="0.25">
      <c r="A1" s="62" t="s">
        <v>2353</v>
      </c>
      <c r="B1" s="62" t="s">
        <v>115</v>
      </c>
      <c r="C1" s="62" t="s">
        <v>116</v>
      </c>
      <c r="D1" s="62" t="s">
        <v>117</v>
      </c>
      <c r="E1" s="62" t="s">
        <v>118</v>
      </c>
      <c r="F1" s="62" t="s">
        <v>119</v>
      </c>
      <c r="G1" s="62" t="s">
        <v>120</v>
      </c>
    </row>
    <row r="2" spans="1:12" x14ac:dyDescent="0.25">
      <c r="A2" s="62" t="s">
        <v>121</v>
      </c>
      <c r="B2" s="62" t="s">
        <v>122</v>
      </c>
      <c r="C2" s="62" t="s">
        <v>2367</v>
      </c>
      <c r="E2" s="62" t="s">
        <v>123</v>
      </c>
      <c r="F2" s="62" t="s">
        <v>119</v>
      </c>
      <c r="G2" s="62" t="s">
        <v>120</v>
      </c>
    </row>
    <row r="3" spans="1:12" x14ac:dyDescent="0.25">
      <c r="A3" s="62" t="s">
        <v>121</v>
      </c>
      <c r="B3" s="62" t="s">
        <v>124</v>
      </c>
      <c r="C3" s="62" t="s">
        <v>2347</v>
      </c>
      <c r="E3" s="62" t="s">
        <v>125</v>
      </c>
      <c r="F3" s="62" t="s">
        <v>119</v>
      </c>
      <c r="G3" s="62" t="s">
        <v>120</v>
      </c>
    </row>
    <row r="4" spans="1:12" x14ac:dyDescent="0.25">
      <c r="A4" s="62" t="s">
        <v>121</v>
      </c>
      <c r="B4" s="62" t="s">
        <v>124</v>
      </c>
      <c r="C4" s="62" t="s">
        <v>2348</v>
      </c>
      <c r="E4" s="62" t="s">
        <v>125</v>
      </c>
      <c r="F4" s="62" t="s">
        <v>119</v>
      </c>
      <c r="G4" s="62" t="s">
        <v>120</v>
      </c>
    </row>
    <row r="8" spans="1:12" x14ac:dyDescent="0.25">
      <c r="I8" s="62" t="s">
        <v>126</v>
      </c>
    </row>
    <row r="9" spans="1:12" x14ac:dyDescent="0.25">
      <c r="I9" s="62" t="s">
        <v>127</v>
      </c>
      <c r="J9" s="62" t="s">
        <v>189</v>
      </c>
      <c r="K9" s="62" t="s">
        <v>644</v>
      </c>
      <c r="L9" s="62" t="s">
        <v>645</v>
      </c>
    </row>
    <row r="10" spans="1:12" x14ac:dyDescent="0.25">
      <c r="I10" s="62" t="s">
        <v>128</v>
      </c>
      <c r="J10" s="62" t="s">
        <v>606</v>
      </c>
      <c r="K10" s="62" t="s">
        <v>119</v>
      </c>
      <c r="L10" s="62" t="s">
        <v>120</v>
      </c>
    </row>
    <row r="11" spans="1:12" x14ac:dyDescent="0.25">
      <c r="I11" s="62" t="s">
        <v>129</v>
      </c>
      <c r="J11" s="62" t="s">
        <v>637</v>
      </c>
      <c r="K11" s="62" t="s">
        <v>119</v>
      </c>
      <c r="L11" s="62" t="s">
        <v>120</v>
      </c>
    </row>
    <row r="12" spans="1:12" x14ac:dyDescent="0.25">
      <c r="I12" s="62" t="s">
        <v>130</v>
      </c>
      <c r="J12" s="62" t="s">
        <v>638</v>
      </c>
      <c r="K12" s="62" t="s">
        <v>119</v>
      </c>
      <c r="L12" s="62" t="s">
        <v>120</v>
      </c>
    </row>
    <row r="14" spans="1:12" x14ac:dyDescent="0.25">
      <c r="I14" s="62" t="s">
        <v>131</v>
      </c>
    </row>
    <row r="15" spans="1:12" x14ac:dyDescent="0.25">
      <c r="I15" s="62" t="s">
        <v>132</v>
      </c>
      <c r="J15" s="62" t="s">
        <v>298</v>
      </c>
    </row>
    <row r="16" spans="1:12" x14ac:dyDescent="0.25">
      <c r="I16" s="62" t="s">
        <v>133</v>
      </c>
      <c r="J16" s="62" t="s">
        <v>164</v>
      </c>
    </row>
    <row r="17" spans="9:12" x14ac:dyDescent="0.25">
      <c r="I17" s="62" t="s">
        <v>134</v>
      </c>
      <c r="J17" s="62" t="s">
        <v>163</v>
      </c>
      <c r="K17" s="62" t="s">
        <v>119</v>
      </c>
      <c r="L17" s="62" t="s">
        <v>135</v>
      </c>
    </row>
    <row r="18" spans="9:12" x14ac:dyDescent="0.25">
      <c r="I18" s="62" t="s">
        <v>136</v>
      </c>
    </row>
    <row r="19" spans="9:12" x14ac:dyDescent="0.25">
      <c r="I19" s="62" t="s">
        <v>10</v>
      </c>
    </row>
    <row r="21" spans="9:12" x14ac:dyDescent="0.25">
      <c r="I21" s="62" t="s">
        <v>126</v>
      </c>
    </row>
    <row r="22" spans="9:12" x14ac:dyDescent="0.25">
      <c r="I22" s="62" t="s">
        <v>175</v>
      </c>
      <c r="J22" s="62" t="s">
        <v>607</v>
      </c>
      <c r="K22" s="62" t="s">
        <v>119</v>
      </c>
      <c r="L22" s="62" t="s">
        <v>120</v>
      </c>
    </row>
    <row r="23" spans="9:12" x14ac:dyDescent="0.25">
      <c r="I23" s="62" t="s">
        <v>176</v>
      </c>
      <c r="J23" s="62" t="s">
        <v>608</v>
      </c>
      <c r="K23" s="62" t="s">
        <v>119</v>
      </c>
      <c r="L23" s="62" t="s">
        <v>120</v>
      </c>
    </row>
    <row r="24" spans="9:12" x14ac:dyDescent="0.25">
      <c r="I24" s="62" t="s">
        <v>177</v>
      </c>
      <c r="J24" s="62" t="s">
        <v>639</v>
      </c>
      <c r="K24" s="62" t="s">
        <v>119</v>
      </c>
      <c r="L24" s="62" t="s">
        <v>120</v>
      </c>
    </row>
    <row r="25" spans="9:12" x14ac:dyDescent="0.25">
      <c r="I25" s="62" t="s">
        <v>178</v>
      </c>
      <c r="J25" s="62" t="s">
        <v>640</v>
      </c>
      <c r="K25" s="62" t="s">
        <v>119</v>
      </c>
      <c r="L25" s="62" t="s">
        <v>120</v>
      </c>
    </row>
    <row r="26" spans="9:12" x14ac:dyDescent="0.25">
      <c r="I26" s="62" t="s">
        <v>179</v>
      </c>
      <c r="J26" s="62" t="s">
        <v>641</v>
      </c>
      <c r="K26" s="62" t="s">
        <v>119</v>
      </c>
      <c r="L26" s="62" t="s">
        <v>120</v>
      </c>
    </row>
    <row r="27" spans="9:12" x14ac:dyDescent="0.25">
      <c r="I27" s="62" t="s">
        <v>180</v>
      </c>
      <c r="J27" s="62" t="s">
        <v>642</v>
      </c>
      <c r="K27" s="62" t="s">
        <v>119</v>
      </c>
      <c r="L27" s="62" t="s">
        <v>120</v>
      </c>
    </row>
    <row r="28" spans="9:12" x14ac:dyDescent="0.25">
      <c r="I28" s="62" t="s">
        <v>181</v>
      </c>
      <c r="J28" s="62" t="s">
        <v>631</v>
      </c>
      <c r="K28" s="62" t="s">
        <v>119</v>
      </c>
      <c r="L28" s="62" t="s">
        <v>120</v>
      </c>
    </row>
    <row r="30" spans="9:12" x14ac:dyDescent="0.25">
      <c r="J30" s="62" t="s">
        <v>1961</v>
      </c>
    </row>
    <row r="31" spans="9:12" x14ac:dyDescent="0.25">
      <c r="I31" s="62" t="s">
        <v>2078</v>
      </c>
      <c r="J31" s="62" t="s">
        <v>1962</v>
      </c>
    </row>
    <row r="32" spans="9:12" x14ac:dyDescent="0.25">
      <c r="J32" s="62" t="s">
        <v>1963</v>
      </c>
    </row>
    <row r="33" spans="10:10" x14ac:dyDescent="0.25">
      <c r="J33" s="62" t="s">
        <v>1964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0261-6CEE-4734-AADE-62ED7EF7F904}">
  <dimension ref="A1:L33"/>
  <sheetViews>
    <sheetView workbookViewId="0"/>
  </sheetViews>
  <sheetFormatPr defaultRowHeight="15" x14ac:dyDescent="0.25"/>
  <sheetData>
    <row r="1" spans="1:12" x14ac:dyDescent="0.25">
      <c r="A1" s="62" t="s">
        <v>2353</v>
      </c>
      <c r="B1" s="62" t="s">
        <v>115</v>
      </c>
      <c r="C1" s="62" t="s">
        <v>116</v>
      </c>
      <c r="D1" s="62" t="s">
        <v>117</v>
      </c>
      <c r="E1" s="62" t="s">
        <v>118</v>
      </c>
      <c r="F1" s="62" t="s">
        <v>119</v>
      </c>
      <c r="G1" s="62" t="s">
        <v>120</v>
      </c>
    </row>
    <row r="2" spans="1:12" x14ac:dyDescent="0.25">
      <c r="A2" s="62" t="s">
        <v>121</v>
      </c>
      <c r="B2" s="62" t="s">
        <v>122</v>
      </c>
      <c r="C2" s="62" t="s">
        <v>2367</v>
      </c>
      <c r="E2" s="62" t="s">
        <v>123</v>
      </c>
      <c r="F2" s="62" t="s">
        <v>119</v>
      </c>
      <c r="G2" s="62" t="s">
        <v>120</v>
      </c>
    </row>
    <row r="3" spans="1:12" x14ac:dyDescent="0.25">
      <c r="A3" s="62" t="s">
        <v>121</v>
      </c>
      <c r="B3" s="62" t="s">
        <v>124</v>
      </c>
      <c r="C3" s="62" t="s">
        <v>2347</v>
      </c>
      <c r="E3" s="62" t="s">
        <v>125</v>
      </c>
      <c r="F3" s="62" t="s">
        <v>119</v>
      </c>
      <c r="G3" s="62" t="s">
        <v>120</v>
      </c>
    </row>
    <row r="4" spans="1:12" x14ac:dyDescent="0.25">
      <c r="A4" s="62" t="s">
        <v>121</v>
      </c>
      <c r="B4" s="62" t="s">
        <v>124</v>
      </c>
      <c r="C4" s="62" t="s">
        <v>2348</v>
      </c>
      <c r="E4" s="62" t="s">
        <v>125</v>
      </c>
      <c r="F4" s="62" t="s">
        <v>119</v>
      </c>
      <c r="G4" s="62" t="s">
        <v>120</v>
      </c>
    </row>
    <row r="8" spans="1:12" x14ac:dyDescent="0.25">
      <c r="I8" s="62" t="s">
        <v>126</v>
      </c>
    </row>
    <row r="9" spans="1:12" x14ac:dyDescent="0.25">
      <c r="I9" s="62" t="s">
        <v>127</v>
      </c>
      <c r="J9" s="62" t="s">
        <v>189</v>
      </c>
      <c r="K9" s="62" t="s">
        <v>644</v>
      </c>
      <c r="L9" s="62" t="s">
        <v>645</v>
      </c>
    </row>
    <row r="10" spans="1:12" x14ac:dyDescent="0.25">
      <c r="I10" s="62" t="s">
        <v>128</v>
      </c>
      <c r="J10" s="62" t="s">
        <v>606</v>
      </c>
      <c r="K10" s="62" t="s">
        <v>119</v>
      </c>
      <c r="L10" s="62" t="s">
        <v>120</v>
      </c>
    </row>
    <row r="11" spans="1:12" x14ac:dyDescent="0.25">
      <c r="I11" s="62" t="s">
        <v>129</v>
      </c>
      <c r="J11" s="62" t="s">
        <v>637</v>
      </c>
      <c r="K11" s="62" t="s">
        <v>119</v>
      </c>
      <c r="L11" s="62" t="s">
        <v>120</v>
      </c>
    </row>
    <row r="12" spans="1:12" x14ac:dyDescent="0.25">
      <c r="I12" s="62" t="s">
        <v>130</v>
      </c>
      <c r="J12" s="62" t="s">
        <v>638</v>
      </c>
      <c r="K12" s="62" t="s">
        <v>119</v>
      </c>
      <c r="L12" s="62" t="s">
        <v>120</v>
      </c>
    </row>
    <row r="14" spans="1:12" x14ac:dyDescent="0.25">
      <c r="I14" s="62" t="s">
        <v>131</v>
      </c>
    </row>
    <row r="15" spans="1:12" x14ac:dyDescent="0.25">
      <c r="I15" s="62" t="s">
        <v>132</v>
      </c>
      <c r="J15" s="62" t="s">
        <v>298</v>
      </c>
    </row>
    <row r="16" spans="1:12" x14ac:dyDescent="0.25">
      <c r="I16" s="62" t="s">
        <v>133</v>
      </c>
      <c r="J16" s="62" t="s">
        <v>164</v>
      </c>
    </row>
    <row r="17" spans="9:12" x14ac:dyDescent="0.25">
      <c r="I17" s="62" t="s">
        <v>134</v>
      </c>
      <c r="J17" s="62" t="s">
        <v>163</v>
      </c>
      <c r="K17" s="62" t="s">
        <v>119</v>
      </c>
      <c r="L17" s="62" t="s">
        <v>135</v>
      </c>
    </row>
    <row r="18" spans="9:12" x14ac:dyDescent="0.25">
      <c r="I18" s="62" t="s">
        <v>136</v>
      </c>
    </row>
    <row r="19" spans="9:12" x14ac:dyDescent="0.25">
      <c r="I19" s="62" t="s">
        <v>10</v>
      </c>
    </row>
    <row r="21" spans="9:12" x14ac:dyDescent="0.25">
      <c r="I21" s="62" t="s">
        <v>126</v>
      </c>
    </row>
    <row r="22" spans="9:12" x14ac:dyDescent="0.25">
      <c r="I22" s="62" t="s">
        <v>175</v>
      </c>
      <c r="J22" s="62" t="s">
        <v>607</v>
      </c>
      <c r="K22" s="62" t="s">
        <v>119</v>
      </c>
      <c r="L22" s="62" t="s">
        <v>120</v>
      </c>
    </row>
    <row r="23" spans="9:12" x14ac:dyDescent="0.25">
      <c r="I23" s="62" t="s">
        <v>176</v>
      </c>
      <c r="J23" s="62" t="s">
        <v>608</v>
      </c>
      <c r="K23" s="62" t="s">
        <v>119</v>
      </c>
      <c r="L23" s="62" t="s">
        <v>120</v>
      </c>
    </row>
    <row r="24" spans="9:12" x14ac:dyDescent="0.25">
      <c r="I24" s="62" t="s">
        <v>177</v>
      </c>
      <c r="J24" s="62" t="s">
        <v>639</v>
      </c>
      <c r="K24" s="62" t="s">
        <v>119</v>
      </c>
      <c r="L24" s="62" t="s">
        <v>120</v>
      </c>
    </row>
    <row r="25" spans="9:12" x14ac:dyDescent="0.25">
      <c r="I25" s="62" t="s">
        <v>178</v>
      </c>
      <c r="J25" s="62" t="s">
        <v>640</v>
      </c>
      <c r="K25" s="62" t="s">
        <v>119</v>
      </c>
      <c r="L25" s="62" t="s">
        <v>120</v>
      </c>
    </row>
    <row r="26" spans="9:12" x14ac:dyDescent="0.25">
      <c r="I26" s="62" t="s">
        <v>179</v>
      </c>
      <c r="J26" s="62" t="s">
        <v>641</v>
      </c>
      <c r="K26" s="62" t="s">
        <v>119</v>
      </c>
      <c r="L26" s="62" t="s">
        <v>120</v>
      </c>
    </row>
    <row r="27" spans="9:12" x14ac:dyDescent="0.25">
      <c r="I27" s="62" t="s">
        <v>180</v>
      </c>
      <c r="J27" s="62" t="s">
        <v>642</v>
      </c>
      <c r="K27" s="62" t="s">
        <v>119</v>
      </c>
      <c r="L27" s="62" t="s">
        <v>120</v>
      </c>
    </row>
    <row r="28" spans="9:12" x14ac:dyDescent="0.25">
      <c r="I28" s="62" t="s">
        <v>181</v>
      </c>
      <c r="J28" s="62" t="s">
        <v>185</v>
      </c>
      <c r="K28" s="62" t="s">
        <v>119</v>
      </c>
      <c r="L28" s="62" t="s">
        <v>120</v>
      </c>
    </row>
    <row r="30" spans="9:12" x14ac:dyDescent="0.25">
      <c r="J30" s="62" t="s">
        <v>1961</v>
      </c>
    </row>
    <row r="31" spans="9:12" x14ac:dyDescent="0.25">
      <c r="I31" s="62" t="s">
        <v>2078</v>
      </c>
      <c r="J31" s="62" t="s">
        <v>1962</v>
      </c>
    </row>
    <row r="32" spans="9:12" x14ac:dyDescent="0.25">
      <c r="J32" s="62" t="s">
        <v>1963</v>
      </c>
    </row>
    <row r="33" spans="10:10" x14ac:dyDescent="0.25">
      <c r="J33" s="62" t="s">
        <v>1964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3C0E8-3844-498B-8502-FEA96DF88D40}">
  <dimension ref="A1:W12"/>
  <sheetViews>
    <sheetView workbookViewId="0"/>
  </sheetViews>
  <sheetFormatPr defaultRowHeight="15" x14ac:dyDescent="0.25"/>
  <sheetData>
    <row r="1" spans="1:23" x14ac:dyDescent="0.25">
      <c r="A1" s="62" t="s">
        <v>2354</v>
      </c>
      <c r="B1" s="62" t="s">
        <v>137</v>
      </c>
    </row>
    <row r="3" spans="1:23" x14ac:dyDescent="0.25">
      <c r="C3" s="62" t="s">
        <v>138</v>
      </c>
      <c r="D3" s="62" t="s">
        <v>139</v>
      </c>
      <c r="E3" s="62" t="s">
        <v>140</v>
      </c>
      <c r="F3" s="62" t="s">
        <v>141</v>
      </c>
    </row>
    <row r="4" spans="1:23" x14ac:dyDescent="0.25">
      <c r="B4" s="62" t="s">
        <v>609</v>
      </c>
      <c r="C4" s="62" t="s">
        <v>610</v>
      </c>
      <c r="D4" s="62" t="s">
        <v>611</v>
      </c>
      <c r="E4" s="62" t="s">
        <v>612</v>
      </c>
      <c r="F4" s="62" t="s">
        <v>613</v>
      </c>
    </row>
    <row r="5" spans="1:23" x14ac:dyDescent="0.25">
      <c r="H5" s="62" t="s">
        <v>142</v>
      </c>
      <c r="I5" s="62" t="s">
        <v>614</v>
      </c>
    </row>
    <row r="6" spans="1:23" x14ac:dyDescent="0.25">
      <c r="H6" s="62" t="s">
        <v>143</v>
      </c>
      <c r="I6" s="62" t="s">
        <v>615</v>
      </c>
      <c r="K6" s="62" t="s">
        <v>144</v>
      </c>
    </row>
    <row r="7" spans="1:23" x14ac:dyDescent="0.25">
      <c r="H7" s="62" t="s">
        <v>145</v>
      </c>
      <c r="I7" s="62" t="s">
        <v>616</v>
      </c>
      <c r="K7" s="62" t="s">
        <v>161</v>
      </c>
      <c r="L7" s="62" t="s">
        <v>224</v>
      </c>
      <c r="M7" s="62" t="s">
        <v>617</v>
      </c>
      <c r="N7" s="62" t="s">
        <v>618</v>
      </c>
      <c r="O7" s="62" t="s">
        <v>619</v>
      </c>
      <c r="P7" s="62" t="s">
        <v>620</v>
      </c>
      <c r="Q7" s="62" t="s">
        <v>621</v>
      </c>
      <c r="R7" s="62" t="s">
        <v>622</v>
      </c>
      <c r="S7" s="62" t="s">
        <v>623</v>
      </c>
      <c r="T7" s="62" t="s">
        <v>624</v>
      </c>
      <c r="U7" s="62" t="s">
        <v>625</v>
      </c>
      <c r="V7" s="62" t="s">
        <v>626</v>
      </c>
      <c r="W7" s="62" t="s">
        <v>627</v>
      </c>
    </row>
    <row r="8" spans="1:23" x14ac:dyDescent="0.25">
      <c r="H8" s="62" t="s">
        <v>146</v>
      </c>
      <c r="I8" s="62" t="s">
        <v>628</v>
      </c>
      <c r="K8" s="62" t="s">
        <v>161</v>
      </c>
      <c r="L8" s="62" t="s">
        <v>147</v>
      </c>
      <c r="M8" s="62" t="s">
        <v>148</v>
      </c>
      <c r="N8" s="62" t="s">
        <v>149</v>
      </c>
      <c r="O8" s="62" t="s">
        <v>150</v>
      </c>
      <c r="P8" s="62" t="s">
        <v>151</v>
      </c>
      <c r="Q8" s="62" t="s">
        <v>152</v>
      </c>
      <c r="R8" s="62" t="s">
        <v>153</v>
      </c>
      <c r="S8" s="62" t="s">
        <v>154</v>
      </c>
      <c r="T8" s="62" t="s">
        <v>155</v>
      </c>
      <c r="U8" s="62" t="s">
        <v>156</v>
      </c>
      <c r="V8" s="62" t="s">
        <v>157</v>
      </c>
      <c r="W8" s="62" t="s">
        <v>158</v>
      </c>
    </row>
    <row r="10" spans="1:23" x14ac:dyDescent="0.25">
      <c r="H10" s="62" t="s">
        <v>159</v>
      </c>
      <c r="I10" s="62" t="s">
        <v>629</v>
      </c>
    </row>
    <row r="11" spans="1:23" x14ac:dyDescent="0.25">
      <c r="H11" s="62" t="s">
        <v>159</v>
      </c>
      <c r="I11" s="62" t="s">
        <v>630</v>
      </c>
    </row>
    <row r="12" spans="1:23" x14ac:dyDescent="0.25">
      <c r="H12" s="62" t="s">
        <v>159</v>
      </c>
      <c r="I12" s="62" t="s">
        <v>643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1D5F-B661-4C00-8E0A-7E29B74FB0AE}">
  <dimension ref="A1:W12"/>
  <sheetViews>
    <sheetView workbookViewId="0"/>
  </sheetViews>
  <sheetFormatPr defaultRowHeight="15" x14ac:dyDescent="0.25"/>
  <sheetData>
    <row r="1" spans="1:23" x14ac:dyDescent="0.25">
      <c r="A1" s="62" t="s">
        <v>2354</v>
      </c>
      <c r="B1" s="62" t="s">
        <v>137</v>
      </c>
    </row>
    <row r="3" spans="1:23" x14ac:dyDescent="0.25">
      <c r="C3" s="62" t="s">
        <v>138</v>
      </c>
      <c r="D3" s="62" t="s">
        <v>139</v>
      </c>
      <c r="E3" s="62" t="s">
        <v>140</v>
      </c>
      <c r="F3" s="62" t="s">
        <v>141</v>
      </c>
    </row>
    <row r="4" spans="1:23" x14ac:dyDescent="0.25">
      <c r="B4" s="62" t="s">
        <v>609</v>
      </c>
      <c r="C4" s="62" t="s">
        <v>610</v>
      </c>
      <c r="D4" s="62" t="s">
        <v>611</v>
      </c>
      <c r="E4" s="62" t="s">
        <v>612</v>
      </c>
      <c r="F4" s="62" t="s">
        <v>613</v>
      </c>
    </row>
    <row r="5" spans="1:23" x14ac:dyDescent="0.25">
      <c r="H5" s="62" t="s">
        <v>142</v>
      </c>
      <c r="I5" s="62" t="s">
        <v>614</v>
      </c>
    </row>
    <row r="6" spans="1:23" x14ac:dyDescent="0.25">
      <c r="H6" s="62" t="s">
        <v>143</v>
      </c>
      <c r="I6" s="62" t="s">
        <v>615</v>
      </c>
      <c r="K6" s="62" t="s">
        <v>144</v>
      </c>
    </row>
    <row r="7" spans="1:23" x14ac:dyDescent="0.25">
      <c r="H7" s="62" t="s">
        <v>145</v>
      </c>
      <c r="I7" s="62" t="s">
        <v>616</v>
      </c>
      <c r="K7" s="62" t="s">
        <v>161</v>
      </c>
      <c r="L7" s="62" t="s">
        <v>224</v>
      </c>
      <c r="M7" s="62" t="s">
        <v>617</v>
      </c>
      <c r="N7" s="62" t="s">
        <v>618</v>
      </c>
      <c r="O7" s="62" t="s">
        <v>619</v>
      </c>
      <c r="P7" s="62" t="s">
        <v>620</v>
      </c>
      <c r="Q7" s="62" t="s">
        <v>621</v>
      </c>
      <c r="R7" s="62" t="s">
        <v>622</v>
      </c>
      <c r="S7" s="62" t="s">
        <v>623</v>
      </c>
      <c r="T7" s="62" t="s">
        <v>624</v>
      </c>
      <c r="U7" s="62" t="s">
        <v>625</v>
      </c>
      <c r="V7" s="62" t="s">
        <v>626</v>
      </c>
      <c r="W7" s="62" t="s">
        <v>627</v>
      </c>
    </row>
    <row r="8" spans="1:23" x14ac:dyDescent="0.25">
      <c r="H8" s="62" t="s">
        <v>146</v>
      </c>
      <c r="I8" s="62" t="s">
        <v>628</v>
      </c>
      <c r="K8" s="62" t="s">
        <v>161</v>
      </c>
      <c r="L8" s="62" t="s">
        <v>147</v>
      </c>
      <c r="M8" s="62" t="s">
        <v>148</v>
      </c>
      <c r="N8" s="62" t="s">
        <v>149</v>
      </c>
      <c r="O8" s="62" t="s">
        <v>150</v>
      </c>
      <c r="P8" s="62" t="s">
        <v>151</v>
      </c>
      <c r="Q8" s="62" t="s">
        <v>152</v>
      </c>
      <c r="R8" s="62" t="s">
        <v>153</v>
      </c>
      <c r="S8" s="62" t="s">
        <v>154</v>
      </c>
      <c r="T8" s="62" t="s">
        <v>155</v>
      </c>
      <c r="U8" s="62" t="s">
        <v>156</v>
      </c>
      <c r="V8" s="62" t="s">
        <v>157</v>
      </c>
      <c r="W8" s="62" t="s">
        <v>158</v>
      </c>
    </row>
    <row r="10" spans="1:23" x14ac:dyDescent="0.25">
      <c r="H10" s="62" t="s">
        <v>159</v>
      </c>
      <c r="I10" s="62" t="s">
        <v>629</v>
      </c>
    </row>
    <row r="11" spans="1:23" x14ac:dyDescent="0.25">
      <c r="H11" s="62" t="s">
        <v>159</v>
      </c>
      <c r="I11" s="62" t="s">
        <v>630</v>
      </c>
    </row>
    <row r="12" spans="1:23" x14ac:dyDescent="0.25">
      <c r="H12" s="62" t="s">
        <v>159</v>
      </c>
      <c r="I12" s="62" t="s">
        <v>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02B5-3794-4C09-A4C8-D94C41166D84}">
  <sheetPr codeName="Sheet2"/>
  <dimension ref="A1:L129"/>
  <sheetViews>
    <sheetView zoomScaleNormal="100" workbookViewId="0">
      <selection activeCell="E25" sqref="E25"/>
    </sheetView>
  </sheetViews>
  <sheetFormatPr defaultColWidth="8.85546875" defaultRowHeight="12.75" x14ac:dyDescent="0.2"/>
  <cols>
    <col min="1" max="1" width="17" style="11" hidden="1" customWidth="1"/>
    <col min="2" max="2" width="10.85546875" style="11" hidden="1" customWidth="1"/>
    <col min="3" max="4" width="10.7109375" style="11" hidden="1" customWidth="1"/>
    <col min="5" max="5" width="31.7109375" style="11" bestFit="1" customWidth="1"/>
    <col min="6" max="7" width="9.5703125" style="11" bestFit="1" customWidth="1"/>
    <col min="8" max="8" width="9.5703125" style="19" bestFit="1" customWidth="1"/>
    <col min="9" max="9" width="9.5703125" style="11" bestFit="1" customWidth="1"/>
    <col min="10" max="10" width="9.5703125" style="19" bestFit="1" customWidth="1"/>
    <col min="11" max="11" width="9.5703125" style="11" bestFit="1" customWidth="1"/>
    <col min="12" max="12" width="9.5703125" style="19" bestFit="1" customWidth="1"/>
    <col min="13" max="16384" width="8.85546875" style="11"/>
  </cols>
  <sheetData>
    <row r="1" spans="1:12" hidden="1" x14ac:dyDescent="0.2">
      <c r="A1" s="9" t="s">
        <v>2357</v>
      </c>
      <c r="B1" s="10" t="s">
        <v>0</v>
      </c>
      <c r="C1" s="10" t="s">
        <v>1</v>
      </c>
      <c r="D1" s="10" t="s">
        <v>1</v>
      </c>
      <c r="E1" s="9" t="s">
        <v>183</v>
      </c>
      <c r="F1" s="9" t="s">
        <v>183</v>
      </c>
      <c r="G1" s="9" t="s">
        <v>183</v>
      </c>
      <c r="H1" s="9" t="s">
        <v>183</v>
      </c>
      <c r="I1" s="9" t="s">
        <v>183</v>
      </c>
      <c r="J1" s="9" t="s">
        <v>183</v>
      </c>
      <c r="K1" s="9" t="s">
        <v>183</v>
      </c>
      <c r="L1" s="51" t="s">
        <v>633</v>
      </c>
    </row>
    <row r="2" spans="1:12" s="19" customFormat="1" hidden="1" x14ac:dyDescent="0.2">
      <c r="A2" s="10" t="s">
        <v>1</v>
      </c>
      <c r="B2" s="10"/>
      <c r="C2" s="10"/>
      <c r="D2" s="10" t="s">
        <v>184</v>
      </c>
      <c r="E2" s="10" t="s">
        <v>184</v>
      </c>
      <c r="F2" s="10" t="s">
        <v>184</v>
      </c>
      <c r="G2" s="10" t="s">
        <v>184</v>
      </c>
      <c r="H2" s="10" t="s">
        <v>184</v>
      </c>
      <c r="I2" s="10" t="s">
        <v>184</v>
      </c>
      <c r="J2" s="10" t="s">
        <v>184</v>
      </c>
      <c r="K2" s="10" t="s">
        <v>184</v>
      </c>
      <c r="L2" s="51" t="s">
        <v>184</v>
      </c>
    </row>
    <row r="3" spans="1:12" s="19" customForma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2" s="16" customFormat="1" x14ac:dyDescent="0.2">
      <c r="A4" s="24" t="s">
        <v>2</v>
      </c>
      <c r="B4" s="24" t="s">
        <v>165</v>
      </c>
      <c r="E4" s="85" t="s">
        <v>3</v>
      </c>
      <c r="F4" s="85"/>
      <c r="G4" s="85"/>
      <c r="H4" s="85"/>
      <c r="I4" s="85"/>
      <c r="J4" s="85"/>
      <c r="K4" s="85"/>
      <c r="L4" s="85"/>
    </row>
    <row r="5" spans="1:12" s="16" customFormat="1" x14ac:dyDescent="0.2">
      <c r="A5" s="24" t="s">
        <v>166</v>
      </c>
      <c r="B5" s="24">
        <v>904</v>
      </c>
      <c r="E5" s="86" t="str">
        <f>B4</f>
        <v>Administrative Law General</v>
      </c>
      <c r="F5" s="86"/>
      <c r="G5" s="86"/>
      <c r="H5" s="86"/>
      <c r="I5" s="86"/>
      <c r="J5" s="86"/>
      <c r="K5" s="86"/>
      <c r="L5" s="86"/>
    </row>
    <row r="6" spans="1:12" s="16" customFormat="1" x14ac:dyDescent="0.2">
      <c r="A6" s="21" t="s">
        <v>167</v>
      </c>
      <c r="B6" s="9">
        <v>9040</v>
      </c>
      <c r="E6" s="85" t="str">
        <f>FiscalPeriods!I11</f>
        <v>For the Eleven Months Ending May 31, 2022</v>
      </c>
      <c r="F6" s="85"/>
      <c r="G6" s="85"/>
      <c r="H6" s="85"/>
      <c r="I6" s="85"/>
      <c r="J6" s="85"/>
      <c r="K6" s="85"/>
      <c r="L6" s="85"/>
    </row>
    <row r="7" spans="1:12" x14ac:dyDescent="0.2">
      <c r="A7" s="10" t="s">
        <v>168</v>
      </c>
      <c r="B7" s="9" t="s">
        <v>169</v>
      </c>
      <c r="L7" s="52"/>
    </row>
    <row r="8" spans="1:12" s="13" customFormat="1" ht="12" customHeight="1" x14ac:dyDescent="0.2">
      <c r="A8" s="12"/>
      <c r="B8" s="12"/>
      <c r="F8" s="4"/>
      <c r="G8" s="4" t="s">
        <v>5</v>
      </c>
      <c r="H8" s="4" t="str">
        <f>FiscalPeriods!$I$10</f>
        <v>FY 21-22</v>
      </c>
      <c r="I8" s="4" t="s">
        <v>6</v>
      </c>
      <c r="J8" s="4" t="s">
        <v>5</v>
      </c>
      <c r="K8" s="4" t="s">
        <v>2346</v>
      </c>
      <c r="L8" s="63" t="s">
        <v>634</v>
      </c>
    </row>
    <row r="9" spans="1:12" s="13" customFormat="1" x14ac:dyDescent="0.2">
      <c r="A9" s="12"/>
      <c r="B9" s="12"/>
      <c r="F9" s="25" t="str">
        <f>FiscalPeriods!$I$5</f>
        <v>May</v>
      </c>
      <c r="G9" s="25">
        <f>FiscalPeriods!$C$4</f>
        <v>2022</v>
      </c>
      <c r="H9" s="25" t="s">
        <v>7</v>
      </c>
      <c r="I9" s="25" t="str">
        <f>FiscalPeriods!$I$5</f>
        <v>May</v>
      </c>
      <c r="J9" s="25">
        <f>G9-1</f>
        <v>2021</v>
      </c>
      <c r="K9" s="25">
        <f>G9-1</f>
        <v>2021</v>
      </c>
      <c r="L9" s="64" t="s">
        <v>635</v>
      </c>
    </row>
    <row r="10" spans="1:12" hidden="1" x14ac:dyDescent="0.2">
      <c r="A10" s="10" t="s">
        <v>1</v>
      </c>
      <c r="B10" s="9" t="s">
        <v>8</v>
      </c>
      <c r="C10" s="9" t="s">
        <v>9</v>
      </c>
      <c r="D10" s="9" t="s">
        <v>10</v>
      </c>
      <c r="E10" s="9"/>
      <c r="F10" s="9"/>
      <c r="G10" s="9"/>
      <c r="H10" s="9"/>
      <c r="I10" s="9"/>
      <c r="J10" s="9"/>
      <c r="K10" s="9"/>
      <c r="L10" s="51"/>
    </row>
    <row r="11" spans="1:12" x14ac:dyDescent="0.2">
      <c r="A11" s="9"/>
      <c r="B11" s="9" t="str">
        <f>IF(ISBLANK(E11),B10,IF(AND(F11=0,G11=0,H11=0,I11=0,K11=0),"Hide","Show"))</f>
        <v>Show</v>
      </c>
      <c r="C11" s="11">
        <v>-1</v>
      </c>
      <c r="D11" s="11">
        <v>3001</v>
      </c>
      <c r="E11" s="5" t="s">
        <v>11</v>
      </c>
      <c r="F11" s="14">
        <v>0</v>
      </c>
      <c r="G11" s="14">
        <v>25450</v>
      </c>
      <c r="H11" s="14">
        <f>-26000*$C11</f>
        <v>26000</v>
      </c>
      <c r="I11" s="14">
        <v>0</v>
      </c>
      <c r="J11" s="14">
        <v>25542.5</v>
      </c>
      <c r="K11" s="14">
        <v>25542.5</v>
      </c>
      <c r="L11" s="65">
        <f>IFERROR($G11/$H11,0)</f>
        <v>0.97884615384615381</v>
      </c>
    </row>
    <row r="12" spans="1:12" x14ac:dyDescent="0.2">
      <c r="A12" s="9"/>
      <c r="B12" s="9" t="str">
        <f>IF(ISBLANK(E12),B11,IF(AND(F12=0,G12=0,H12=0,I12=0,K12=0),"Hide","Show"))</f>
        <v>Show</v>
      </c>
      <c r="C12" s="11">
        <v>-1</v>
      </c>
      <c r="D12" s="11">
        <v>3002</v>
      </c>
      <c r="E12" s="5" t="s">
        <v>12</v>
      </c>
      <c r="F12" s="14">
        <v>0</v>
      </c>
      <c r="G12" s="14">
        <v>1162.5</v>
      </c>
      <c r="H12" s="14">
        <f>-500*$C12</f>
        <v>500</v>
      </c>
      <c r="I12" s="14">
        <v>0</v>
      </c>
      <c r="J12" s="14">
        <v>675</v>
      </c>
      <c r="K12" s="14">
        <v>675</v>
      </c>
      <c r="L12" s="65">
        <f>IFERROR($G12/$H12,0)</f>
        <v>2.3250000000000002</v>
      </c>
    </row>
    <row r="13" spans="1:12" s="16" customFormat="1" x14ac:dyDescent="0.2">
      <c r="A13" s="15"/>
      <c r="B13" s="9" t="str">
        <f>IF(ISBLANK(E13),B12,IF(AND(F13=0,G13=0,H13=0,I13=0,K13=0),"Hide","Show"))</f>
        <v>Show</v>
      </c>
      <c r="E13" s="17" t="s">
        <v>13</v>
      </c>
      <c r="F13" s="18">
        <f>SUBTOTAL(9,F11:F12)</f>
        <v>0</v>
      </c>
      <c r="G13" s="18">
        <f>SUBTOTAL(9,G11:G12)</f>
        <v>26612.5</v>
      </c>
      <c r="H13" s="18">
        <f>SUBTOTAL(9,H11:H12)</f>
        <v>26500</v>
      </c>
      <c r="I13" s="18">
        <f>SUBTOTAL(9,I11:I12)</f>
        <v>0</v>
      </c>
      <c r="J13" s="18">
        <f>SUBTOTAL(9,J11:J12)</f>
        <v>26217.5</v>
      </c>
      <c r="K13" s="18">
        <f>SUBTOTAL(9,K11:K12)</f>
        <v>26217.5</v>
      </c>
      <c r="L13" s="68">
        <f>IFERROR($G13/$H13,0)</f>
        <v>1.004245283018868</v>
      </c>
    </row>
    <row r="14" spans="1:12" x14ac:dyDescent="0.2">
      <c r="A14" s="9"/>
      <c r="B14" s="9" t="str">
        <f>IF(ISBLANK(E14),B13,IF(AND(F14=0,G14=0,H14=0,I14=0,K14=0),"Hide","Show"))</f>
        <v>Show</v>
      </c>
    </row>
    <row r="15" spans="1:12" hidden="1" x14ac:dyDescent="0.2">
      <c r="A15" s="9"/>
      <c r="B15" s="9" t="str">
        <f>IF(ISBLANK(E15),B14,IF(AND(F15=0,G15=0,H15=0,I15=0,K15=0),"Hide","Show"))</f>
        <v>Hide</v>
      </c>
      <c r="C15" s="11">
        <v>-1</v>
      </c>
      <c r="D15" s="19">
        <v>3301</v>
      </c>
      <c r="E15" s="6" t="s">
        <v>14</v>
      </c>
      <c r="F15" s="14">
        <v>0</v>
      </c>
      <c r="G15" s="14">
        <v>0</v>
      </c>
      <c r="H15" s="14">
        <f>0*$C15</f>
        <v>0</v>
      </c>
      <c r="I15" s="14">
        <v>0</v>
      </c>
      <c r="J15" s="14">
        <v>0</v>
      </c>
      <c r="K15" s="14">
        <v>0</v>
      </c>
      <c r="L15" s="65">
        <f>IFERROR($G15/$H15,0)</f>
        <v>0</v>
      </c>
    </row>
    <row r="16" spans="1:12" hidden="1" x14ac:dyDescent="0.2">
      <c r="A16" s="9"/>
      <c r="B16" s="9" t="str">
        <f>IF(ISBLANK(E16),B15,IF(AND(F16=0,G16=0,H16=0,I16=0,K16=0),"Hide","Show"))</f>
        <v>Hide</v>
      </c>
      <c r="C16" s="11">
        <v>-1</v>
      </c>
      <c r="D16" s="19">
        <v>3321</v>
      </c>
      <c r="E16" s="6" t="s">
        <v>15</v>
      </c>
      <c r="F16" s="14">
        <v>0</v>
      </c>
      <c r="G16" s="14">
        <v>0</v>
      </c>
      <c r="H16" s="14">
        <f>0*$C16</f>
        <v>0</v>
      </c>
      <c r="I16" s="14">
        <v>0</v>
      </c>
      <c r="J16" s="14">
        <v>0</v>
      </c>
      <c r="K16" s="14">
        <v>0</v>
      </c>
      <c r="L16" s="65">
        <f>IFERROR($G16/$H16,0)</f>
        <v>0</v>
      </c>
    </row>
    <row r="17" spans="1:12" x14ac:dyDescent="0.2">
      <c r="A17" s="9"/>
      <c r="B17" s="9" t="str">
        <f>IF(ISBLANK(E17),B16,IF(AND(F17=0,G17=0,H17=0,I17=0,K17=0),"Hide","Show"))</f>
        <v>Show</v>
      </c>
      <c r="C17" s="11">
        <v>-1</v>
      </c>
      <c r="D17" s="19">
        <v>3331</v>
      </c>
      <c r="E17" s="6" t="s">
        <v>16</v>
      </c>
      <c r="F17" s="14">
        <v>0</v>
      </c>
      <c r="G17" s="14">
        <v>0</v>
      </c>
      <c r="H17" s="14">
        <f>-2000*$C17</f>
        <v>2000</v>
      </c>
      <c r="I17" s="14">
        <v>0</v>
      </c>
      <c r="J17" s="14">
        <v>0</v>
      </c>
      <c r="K17" s="14">
        <v>0</v>
      </c>
      <c r="L17" s="65">
        <f>IFERROR($G17/$H17,0)</f>
        <v>0</v>
      </c>
    </row>
    <row r="18" spans="1:12" s="16" customFormat="1" x14ac:dyDescent="0.2">
      <c r="A18" s="15"/>
      <c r="B18" s="9" t="str">
        <f>IF(ISBLANK(E18),B17,IF(AND(F18=0,G18=0,H18=0,I18=0,K18=0),"Hide","Show"))</f>
        <v>Show</v>
      </c>
      <c r="E18" s="20" t="s">
        <v>17</v>
      </c>
      <c r="F18" s="18">
        <f>SUBTOTAL(9,F15:F17)</f>
        <v>0</v>
      </c>
      <c r="G18" s="18">
        <f>SUBTOTAL(9,G15:G17)</f>
        <v>0</v>
      </c>
      <c r="H18" s="18">
        <f>SUBTOTAL(9,H15:H17)</f>
        <v>2000</v>
      </c>
      <c r="I18" s="18">
        <f>SUBTOTAL(9,I15:I17)</f>
        <v>0</v>
      </c>
      <c r="J18" s="18">
        <f>SUBTOTAL(9,J15:J17)</f>
        <v>0</v>
      </c>
      <c r="K18" s="18">
        <f>SUBTOTAL(9,K15:K17)</f>
        <v>0</v>
      </c>
      <c r="L18" s="68">
        <f>IFERROR($G18/$H18,0)</f>
        <v>0</v>
      </c>
    </row>
    <row r="19" spans="1:12" x14ac:dyDescent="0.2">
      <c r="A19" s="9"/>
      <c r="B19" s="9" t="str">
        <f>IF(ISBLANK(E19),B18,IF(AND(F19=0,G19=0,H19=0,I19=0,K19=0),"Hide","Show"))</f>
        <v>Show</v>
      </c>
    </row>
    <row r="20" spans="1:12" hidden="1" x14ac:dyDescent="0.2">
      <c r="A20" s="9"/>
      <c r="B20" s="9" t="str">
        <f>IF(ISBLANK(E20),B19,IF(AND(F20=0,G20=0,H20=0,I20=0,K20=0),"Hide","Show"))</f>
        <v>Hide</v>
      </c>
      <c r="C20" s="11">
        <v>-1</v>
      </c>
      <c r="D20" s="19">
        <v>3341</v>
      </c>
      <c r="E20" s="6" t="s">
        <v>18</v>
      </c>
      <c r="F20" s="14">
        <v>0</v>
      </c>
      <c r="G20" s="14">
        <v>0</v>
      </c>
      <c r="H20" s="14">
        <f>0*$C20</f>
        <v>0</v>
      </c>
      <c r="I20" s="14">
        <v>0</v>
      </c>
      <c r="J20" s="14">
        <v>0</v>
      </c>
      <c r="K20" s="14">
        <v>0</v>
      </c>
      <c r="L20" s="65">
        <f>IFERROR($G20/$H20,0)</f>
        <v>0</v>
      </c>
    </row>
    <row r="21" spans="1:12" x14ac:dyDescent="0.2">
      <c r="A21" s="9"/>
      <c r="B21" s="9" t="str">
        <f>IF(ISBLANK(E21),B20,IF(AND(F21=0,G21=0,H21=0,I21=0,K21=0),"Hide","Show"))</f>
        <v>Show</v>
      </c>
      <c r="C21" s="11">
        <v>-1</v>
      </c>
      <c r="D21" s="19">
        <v>3351</v>
      </c>
      <c r="E21" s="6" t="s">
        <v>19</v>
      </c>
      <c r="F21" s="14">
        <v>650</v>
      </c>
      <c r="G21" s="14">
        <v>2125</v>
      </c>
      <c r="H21" s="14">
        <f>0*$C21</f>
        <v>0</v>
      </c>
      <c r="I21" s="14">
        <v>0</v>
      </c>
      <c r="J21" s="14">
        <v>0</v>
      </c>
      <c r="K21" s="14">
        <v>0</v>
      </c>
      <c r="L21" s="65">
        <f>IFERROR($G21/$H21,0)</f>
        <v>0</v>
      </c>
    </row>
    <row r="22" spans="1:12" x14ac:dyDescent="0.2">
      <c r="A22" s="9"/>
      <c r="B22" s="9" t="str">
        <f>IF(ISBLANK(E22),B21,IF(AND(F22=0,G22=0,H22=0,I22=0,K22=0),"Hide","Show"))</f>
        <v>Show</v>
      </c>
      <c r="C22" s="11">
        <v>-1</v>
      </c>
      <c r="D22" s="19">
        <v>3391</v>
      </c>
      <c r="E22" s="6" t="s">
        <v>20</v>
      </c>
      <c r="F22" s="14">
        <v>699.94</v>
      </c>
      <c r="G22" s="14">
        <v>2791.76</v>
      </c>
      <c r="H22" s="14">
        <f>-12500*$C22</f>
        <v>12500</v>
      </c>
      <c r="I22" s="14">
        <v>408.74</v>
      </c>
      <c r="J22" s="14">
        <v>6752.18</v>
      </c>
      <c r="K22" s="14">
        <v>6996.49</v>
      </c>
      <c r="L22" s="65">
        <f>IFERROR($G22/$H22,0)</f>
        <v>0.22334080000000001</v>
      </c>
    </row>
    <row r="23" spans="1:12" x14ac:dyDescent="0.2">
      <c r="A23" s="9"/>
      <c r="B23" s="9" t="str">
        <f>IF(ISBLANK(E23),B22,IF(AND(F23=0,G23=0,H23=0,I23=0,K23=0),"Hide","Show"))</f>
        <v>Show</v>
      </c>
      <c r="C23" s="11">
        <v>-1</v>
      </c>
      <c r="D23" s="19">
        <v>3392</v>
      </c>
      <c r="E23" s="6" t="s">
        <v>21</v>
      </c>
      <c r="F23" s="14">
        <v>25</v>
      </c>
      <c r="G23" s="14">
        <v>675</v>
      </c>
      <c r="H23" s="14">
        <f>-1700*$C23</f>
        <v>1700</v>
      </c>
      <c r="I23" s="14">
        <v>25</v>
      </c>
      <c r="J23" s="14">
        <v>86.66</v>
      </c>
      <c r="K23" s="14">
        <v>111.66</v>
      </c>
      <c r="L23" s="65">
        <f>IFERROR($G23/$H23,0)</f>
        <v>0.39705882352941174</v>
      </c>
    </row>
    <row r="24" spans="1:12" s="16" customFormat="1" x14ac:dyDescent="0.2">
      <c r="A24" s="15"/>
      <c r="B24" s="9" t="str">
        <f>IF(ISBLANK(E24),B23,IF(AND(F24=0,G24=0,H24=0,I24=0,K24=0),"Hide","Show"))</f>
        <v>Show</v>
      </c>
      <c r="E24" s="20" t="s">
        <v>22</v>
      </c>
      <c r="F24" s="27">
        <f>SUBTOTAL(9,F20:F23)</f>
        <v>1374.94</v>
      </c>
      <c r="G24" s="27">
        <f>SUBTOTAL(9,G20:G23)</f>
        <v>5591.76</v>
      </c>
      <c r="H24" s="27">
        <f>SUBTOTAL(9,H20:H23)</f>
        <v>14200</v>
      </c>
      <c r="I24" s="27">
        <f>SUBTOTAL(9,I20:I23)</f>
        <v>433.74</v>
      </c>
      <c r="J24" s="27">
        <f>SUBTOTAL(9,J20:J23)</f>
        <v>6838.84</v>
      </c>
      <c r="K24" s="27">
        <f>SUBTOTAL(9,K20:K23)</f>
        <v>7108.15</v>
      </c>
      <c r="L24" s="68">
        <f>IFERROR($G24/$H24,0)</f>
        <v>0.39378591549295777</v>
      </c>
    </row>
    <row r="25" spans="1:12" x14ac:dyDescent="0.2">
      <c r="A25" s="9"/>
      <c r="B25" s="9" t="str">
        <f>IF(ISBLANK(E25),B24,IF(AND(F25=0,G25=0,H25=0,I25=0,K25=0),"Hide","Show"))</f>
        <v>Show</v>
      </c>
      <c r="E25" s="6"/>
    </row>
    <row r="26" spans="1:12" hidden="1" x14ac:dyDescent="0.2">
      <c r="A26" s="9"/>
      <c r="B26" s="9" t="str">
        <f>IF(ISBLANK(E26),B25,IF(AND(F26=0,G26=0,H26=0,I26=0,K26=0),"Hide","Show"))</f>
        <v>Hide</v>
      </c>
      <c r="C26" s="11">
        <v>-1</v>
      </c>
      <c r="D26" s="19">
        <v>3401</v>
      </c>
      <c r="E26" s="6" t="s">
        <v>23</v>
      </c>
      <c r="F26" s="14">
        <v>0</v>
      </c>
      <c r="G26" s="14">
        <v>0</v>
      </c>
      <c r="H26" s="14">
        <f>0*$C26</f>
        <v>0</v>
      </c>
      <c r="I26" s="14">
        <v>0</v>
      </c>
      <c r="J26" s="14">
        <v>0</v>
      </c>
      <c r="K26" s="14">
        <v>0</v>
      </c>
      <c r="L26" s="65">
        <f>IFERROR($G26/$H26,0)</f>
        <v>0</v>
      </c>
    </row>
    <row r="27" spans="1:12" hidden="1" x14ac:dyDescent="0.2">
      <c r="A27" s="9"/>
      <c r="B27" s="9" t="str">
        <f>IF(ISBLANK(E27),B26,IF(AND(F27=0,G27=0,H27=0,I27=0,K27=0),"Hide","Show"))</f>
        <v>Hide</v>
      </c>
      <c r="C27" s="11">
        <v>-1</v>
      </c>
      <c r="D27" s="19">
        <v>3411</v>
      </c>
      <c r="E27" s="6" t="s">
        <v>24</v>
      </c>
      <c r="F27" s="14">
        <v>0</v>
      </c>
      <c r="G27" s="14">
        <v>0</v>
      </c>
      <c r="H27" s="14">
        <f>0*$C27</f>
        <v>0</v>
      </c>
      <c r="I27" s="14">
        <v>0</v>
      </c>
      <c r="J27" s="14">
        <v>0</v>
      </c>
      <c r="K27" s="14">
        <v>0</v>
      </c>
      <c r="L27" s="65">
        <f>IFERROR($G27/$H27,0)</f>
        <v>0</v>
      </c>
    </row>
    <row r="28" spans="1:12" hidden="1" x14ac:dyDescent="0.2">
      <c r="A28" s="9"/>
      <c r="B28" s="9" t="str">
        <f>IF(ISBLANK(E28),B27,IF(AND(F28=0,G28=0,H28=0,I28=0,K28=0),"Hide","Show"))</f>
        <v>Hide</v>
      </c>
      <c r="C28" s="11">
        <v>-1</v>
      </c>
      <c r="D28" s="19">
        <v>3421</v>
      </c>
      <c r="E28" s="6" t="s">
        <v>25</v>
      </c>
      <c r="F28" s="14">
        <v>0</v>
      </c>
      <c r="G28" s="14">
        <v>0</v>
      </c>
      <c r="H28" s="14">
        <f>0*$C28</f>
        <v>0</v>
      </c>
      <c r="I28" s="14">
        <v>0</v>
      </c>
      <c r="J28" s="14">
        <v>0</v>
      </c>
      <c r="K28" s="14">
        <v>0</v>
      </c>
      <c r="L28" s="65">
        <f>IFERROR($G28/$H28,0)</f>
        <v>0</v>
      </c>
    </row>
    <row r="29" spans="1:12" hidden="1" x14ac:dyDescent="0.2">
      <c r="A29" s="9"/>
      <c r="B29" s="9" t="str">
        <f>IF(ISBLANK(E29),B28,IF(AND(F29=0,G29=0,H29=0,I29=0,K29=0),"Hide","Show"))</f>
        <v>Hide</v>
      </c>
      <c r="C29" s="11">
        <v>-1</v>
      </c>
      <c r="D29" s="19">
        <v>3451</v>
      </c>
      <c r="E29" s="6" t="s">
        <v>26</v>
      </c>
      <c r="F29" s="14">
        <v>0</v>
      </c>
      <c r="G29" s="14">
        <v>0</v>
      </c>
      <c r="H29" s="14">
        <f>0*$C29</f>
        <v>0</v>
      </c>
      <c r="I29" s="14">
        <v>0</v>
      </c>
      <c r="J29" s="14">
        <v>0</v>
      </c>
      <c r="K29" s="14">
        <v>0</v>
      </c>
      <c r="L29" s="65">
        <f>IFERROR($G29/$H29,0)</f>
        <v>0</v>
      </c>
    </row>
    <row r="30" spans="1:12" hidden="1" x14ac:dyDescent="0.2">
      <c r="A30" s="9"/>
      <c r="B30" s="9" t="str">
        <f>IF(ISBLANK(E30),B29,IF(AND(F30=0,G30=0,H30=0,I30=0,K30=0),"Hide","Show"))</f>
        <v>Hide</v>
      </c>
      <c r="C30" s="11">
        <v>-1</v>
      </c>
      <c r="D30" s="19">
        <v>3461</v>
      </c>
      <c r="E30" s="6" t="s">
        <v>27</v>
      </c>
      <c r="F30" s="14">
        <v>0</v>
      </c>
      <c r="G30" s="14">
        <v>0</v>
      </c>
      <c r="H30" s="14">
        <f>0*$C30</f>
        <v>0</v>
      </c>
      <c r="I30" s="14">
        <v>0</v>
      </c>
      <c r="J30" s="14">
        <v>0</v>
      </c>
      <c r="K30" s="14">
        <v>0</v>
      </c>
      <c r="L30" s="65">
        <f>IFERROR($G30/$H30,0)</f>
        <v>0</v>
      </c>
    </row>
    <row r="31" spans="1:12" s="16" customFormat="1" hidden="1" x14ac:dyDescent="0.2">
      <c r="A31" s="15"/>
      <c r="B31" s="9" t="str">
        <f>IF(ISBLANK(E31),B30,IF(AND(F31=0,G31=0,H31=0,I31=0,K31=0),"Hide","Show"))</f>
        <v>Hide</v>
      </c>
      <c r="E31" s="20" t="s">
        <v>28</v>
      </c>
      <c r="F31" s="27">
        <f>SUBTOTAL(9,F26:F30)</f>
        <v>0</v>
      </c>
      <c r="G31" s="27">
        <f>SUBTOTAL(9,G26:G30)</f>
        <v>0</v>
      </c>
      <c r="H31" s="27">
        <f>SUBTOTAL(9,H26:H30)</f>
        <v>0</v>
      </c>
      <c r="I31" s="27">
        <f>SUBTOTAL(9,I26:I30)</f>
        <v>0</v>
      </c>
      <c r="J31" s="27">
        <f>SUBTOTAL(9,J26:J30)</f>
        <v>0</v>
      </c>
      <c r="K31" s="27">
        <f>SUBTOTAL(9,K26:K30)</f>
        <v>0</v>
      </c>
      <c r="L31" s="68">
        <f>IFERROR($G31/$H31,0)</f>
        <v>0</v>
      </c>
    </row>
    <row r="32" spans="1:12" hidden="1" x14ac:dyDescent="0.2">
      <c r="A32" s="9"/>
      <c r="B32" s="9" t="str">
        <f>IF(ISBLANK(E32),B31,IF(AND(F32=0,G32=0,H32=0,I32=0,K32=0),"Hide","Show"))</f>
        <v>Hide</v>
      </c>
      <c r="E32" s="6"/>
    </row>
    <row r="33" spans="1:12" hidden="1" x14ac:dyDescent="0.2">
      <c r="A33" s="9"/>
      <c r="B33" s="9" t="str">
        <f>IF(ISBLANK(E33),B32,IF(AND(F33=0,G33=0,H33=0,I33=0,K33=0),"Hide","Show"))</f>
        <v>Hide</v>
      </c>
      <c r="C33" s="11">
        <v>-1</v>
      </c>
      <c r="D33" s="19">
        <v>3699</v>
      </c>
      <c r="E33" s="6" t="s">
        <v>29</v>
      </c>
      <c r="F33" s="14">
        <v>0</v>
      </c>
      <c r="G33" s="14">
        <v>0</v>
      </c>
      <c r="H33" s="14">
        <f>0*$C33</f>
        <v>0</v>
      </c>
      <c r="I33" s="14">
        <v>0</v>
      </c>
      <c r="J33" s="14">
        <v>0</v>
      </c>
      <c r="K33" s="14">
        <v>0</v>
      </c>
      <c r="L33" s="65">
        <f>IFERROR($G33/$H33,0)</f>
        <v>0</v>
      </c>
    </row>
    <row r="34" spans="1:12" hidden="1" x14ac:dyDescent="0.2">
      <c r="A34" s="9"/>
      <c r="B34" s="9" t="str">
        <f>IF(ISBLANK(E34),B33,IF(AND(F34=0,G34=0,H34=0,I34=0,K34=0),"Hide","Show"))</f>
        <v>Hide</v>
      </c>
      <c r="C34" s="11">
        <v>-1</v>
      </c>
      <c r="D34" s="19">
        <v>3901</v>
      </c>
      <c r="E34" s="6" t="s">
        <v>30</v>
      </c>
      <c r="F34" s="14">
        <v>0</v>
      </c>
      <c r="G34" s="14">
        <v>0</v>
      </c>
      <c r="H34" s="14">
        <f>0*$C34</f>
        <v>0</v>
      </c>
      <c r="I34" s="14">
        <v>0</v>
      </c>
      <c r="J34" s="14">
        <v>0</v>
      </c>
      <c r="K34" s="14">
        <v>0</v>
      </c>
      <c r="L34" s="65">
        <f>IFERROR($G34/$H34,0)</f>
        <v>0</v>
      </c>
    </row>
    <row r="35" spans="1:12" hidden="1" x14ac:dyDescent="0.2">
      <c r="A35" s="9"/>
      <c r="B35" s="9" t="str">
        <f>IF(ISBLANK(E35),B34,IF(AND(F35=0,G35=0,H35=0,I35=0,K35=0),"Hide","Show"))</f>
        <v>Hide</v>
      </c>
      <c r="C35" s="11">
        <v>-1</v>
      </c>
      <c r="D35" s="19">
        <v>3911</v>
      </c>
      <c r="E35" s="6" t="s">
        <v>31</v>
      </c>
      <c r="F35" s="14">
        <v>0</v>
      </c>
      <c r="G35" s="14">
        <v>0</v>
      </c>
      <c r="H35" s="14">
        <f>0*$C35</f>
        <v>0</v>
      </c>
      <c r="I35" s="14">
        <v>0</v>
      </c>
      <c r="J35" s="14">
        <v>0</v>
      </c>
      <c r="K35" s="14">
        <v>0</v>
      </c>
      <c r="L35" s="65">
        <f>IFERROR($G35/$H35,0)</f>
        <v>0</v>
      </c>
    </row>
    <row r="36" spans="1:12" s="16" customFormat="1" hidden="1" x14ac:dyDescent="0.2">
      <c r="A36" s="15"/>
      <c r="B36" s="9" t="str">
        <f>IF(ISBLANK(E36),B35,IF(AND(F36=0,G36=0,H36=0,I36=0,K36=0),"Hide","Show"))</f>
        <v>Hide</v>
      </c>
      <c r="E36" s="20" t="s">
        <v>32</v>
      </c>
      <c r="F36" s="27">
        <f>SUBTOTAL(9,F33:F35)</f>
        <v>0</v>
      </c>
      <c r="G36" s="27">
        <f>SUBTOTAL(9,G33:G35)</f>
        <v>0</v>
      </c>
      <c r="H36" s="27">
        <f>SUBTOTAL(9,H33:H35)</f>
        <v>0</v>
      </c>
      <c r="I36" s="27">
        <f>SUBTOTAL(9,I33:I35)</f>
        <v>0</v>
      </c>
      <c r="J36" s="27">
        <f>SUBTOTAL(9,J33:J35)</f>
        <v>0</v>
      </c>
      <c r="K36" s="27">
        <f>SUBTOTAL(9,K33:K35)</f>
        <v>0</v>
      </c>
      <c r="L36" s="68">
        <f>IFERROR($G36/$H36,0)</f>
        <v>0</v>
      </c>
    </row>
    <row r="37" spans="1:12" s="16" customFormat="1" hidden="1" x14ac:dyDescent="0.2">
      <c r="A37" s="15"/>
      <c r="B37" s="9" t="str">
        <f>IF(ISBLANK(E37),B36,IF(AND(F37=0,G37=0,H37=0,I37=0,K37=0),"Hide","Show"))</f>
        <v>Hide</v>
      </c>
      <c r="E37" s="20"/>
      <c r="F37" s="44"/>
      <c r="G37" s="44"/>
      <c r="H37" s="44"/>
      <c r="I37" s="44"/>
      <c r="J37" s="44"/>
      <c r="K37" s="44"/>
    </row>
    <row r="38" spans="1:12" x14ac:dyDescent="0.2">
      <c r="A38" s="9"/>
      <c r="B38" s="9" t="str">
        <f>IF(ISBLANK(E38),B37,IF(AND(F38=0,G38=0,H38=0,I38=0,K38=0),"Hide","Show"))</f>
        <v>Show</v>
      </c>
      <c r="C38" s="11">
        <v>-1</v>
      </c>
      <c r="D38" s="19">
        <v>3899</v>
      </c>
      <c r="E38" s="6" t="s">
        <v>33</v>
      </c>
      <c r="F38" s="14">
        <v>4370.4399999999996</v>
      </c>
      <c r="G38" s="14">
        <v>-16360.31</v>
      </c>
      <c r="H38" s="14">
        <f>-9070*$C38</f>
        <v>9070</v>
      </c>
      <c r="I38" s="14">
        <v>1803.8</v>
      </c>
      <c r="J38" s="14">
        <v>51486.49</v>
      </c>
      <c r="K38" s="14">
        <v>51958.89</v>
      </c>
      <c r="L38" s="65">
        <f>IFERROR($G38/$H38,0)</f>
        <v>-1.8037828004410144</v>
      </c>
    </row>
    <row r="39" spans="1:12" s="16" customFormat="1" x14ac:dyDescent="0.2">
      <c r="A39" s="15"/>
      <c r="B39" s="9" t="str">
        <f>IF(ISBLANK(E39),B38,IF(AND(F39=0,G39=0,H39=0,I39=0,K39=0),"Hide","Show"))</f>
        <v>Show</v>
      </c>
      <c r="E39" s="20" t="s">
        <v>34</v>
      </c>
      <c r="F39" s="27">
        <f>SUBTOTAL(9,F38:F38)</f>
        <v>4370.4399999999996</v>
      </c>
      <c r="G39" s="27">
        <f>SUBTOTAL(9,G38:G38)</f>
        <v>-16360.31</v>
      </c>
      <c r="H39" s="27">
        <f>SUBTOTAL(9,H38:H38)</f>
        <v>9070</v>
      </c>
      <c r="I39" s="27">
        <f>SUBTOTAL(9,I38:I38)</f>
        <v>1803.8</v>
      </c>
      <c r="J39" s="27">
        <f>SUBTOTAL(9,J38:J38)</f>
        <v>51486.49</v>
      </c>
      <c r="K39" s="27">
        <f>SUBTOTAL(9,K38:K38)</f>
        <v>51958.89</v>
      </c>
      <c r="L39" s="68">
        <f>IFERROR($G39/$H39,0)</f>
        <v>-1.8037828004410144</v>
      </c>
    </row>
    <row r="40" spans="1:12" x14ac:dyDescent="0.2">
      <c r="A40" s="9"/>
      <c r="B40" s="9" t="str">
        <f>IF(ISBLANK(E40),B39,IF(AND(F40=0,G40=0,H40=0,I40=0,K40=0),"Hide","Show"))</f>
        <v>Show</v>
      </c>
      <c r="E40" s="6"/>
    </row>
    <row r="41" spans="1:12" s="16" customFormat="1" x14ac:dyDescent="0.2">
      <c r="A41" s="15"/>
      <c r="B41" s="9" t="str">
        <f>IF(ISBLANK(E41),B40,IF(AND(F41=0,G41=0,H41=0,I41=0,K41=0),"Hide","Show"))</f>
        <v>Show</v>
      </c>
      <c r="E41" s="20" t="s">
        <v>35</v>
      </c>
      <c r="F41" s="28">
        <f>SUBTOTAL(9,F11:F40)</f>
        <v>5745.3799999999992</v>
      </c>
      <c r="G41" s="28">
        <f>SUBTOTAL(9,G11:G40)</f>
        <v>15843.950000000003</v>
      </c>
      <c r="H41" s="28">
        <f>SUBTOTAL(9,H11:H40)</f>
        <v>51770</v>
      </c>
      <c r="I41" s="28">
        <f>SUBTOTAL(9,I11:I40)</f>
        <v>2237.54</v>
      </c>
      <c r="J41" s="28">
        <f>SUBTOTAL(9,J11:J40)</f>
        <v>84542.83</v>
      </c>
      <c r="K41" s="28">
        <f>SUBTOTAL(9,K11:K40)</f>
        <v>85284.540000000008</v>
      </c>
      <c r="L41" s="69">
        <f>IFERROR($G41/$H41,0)</f>
        <v>0.30604500676067226</v>
      </c>
    </row>
    <row r="42" spans="1:12" x14ac:dyDescent="0.2">
      <c r="A42" s="9"/>
      <c r="B42" s="9" t="str">
        <f>IF(ISBLANK(E42),B41,IF(AND(F42=0,G42=0,H42=0,I42=0,K42=0),"Hide","Show"))</f>
        <v>Show</v>
      </c>
      <c r="E42" s="6"/>
    </row>
    <row r="43" spans="1:12" x14ac:dyDescent="0.2">
      <c r="A43" s="9"/>
      <c r="B43" s="9" t="str">
        <f>IF(ISBLANK(E43),B42,IF(AND(F43=0,G43=0,H43=0,I43=0,K43=0),"Hide","Show"))</f>
        <v>Show</v>
      </c>
      <c r="C43" s="19">
        <v>1</v>
      </c>
      <c r="D43" s="19">
        <v>4133</v>
      </c>
      <c r="E43" s="6" t="s">
        <v>36</v>
      </c>
      <c r="F43" s="14">
        <v>0</v>
      </c>
      <c r="G43" s="14">
        <v>0</v>
      </c>
      <c r="H43" s="14">
        <f>450*$C43</f>
        <v>450</v>
      </c>
      <c r="I43" s="14">
        <v>0</v>
      </c>
      <c r="J43" s="14">
        <v>0</v>
      </c>
      <c r="K43" s="14">
        <v>0</v>
      </c>
      <c r="L43" s="65">
        <f>IFERROR($G43/$H43,0)</f>
        <v>0</v>
      </c>
    </row>
    <row r="44" spans="1:12" x14ac:dyDescent="0.2">
      <c r="A44" s="9"/>
      <c r="B44" s="9" t="str">
        <f>IF(ISBLANK(E44),B43,IF(AND(F44=0,G44=0,H44=0,I44=0,K44=0),"Hide","Show"))</f>
        <v>Show</v>
      </c>
      <c r="C44" s="19">
        <v>1</v>
      </c>
      <c r="D44" s="19">
        <v>4134</v>
      </c>
      <c r="E44" s="6" t="s">
        <v>37</v>
      </c>
      <c r="F44" s="14">
        <v>0</v>
      </c>
      <c r="G44" s="14">
        <v>0</v>
      </c>
      <c r="H44" s="14">
        <f>2500*$C44</f>
        <v>2500</v>
      </c>
      <c r="I44" s="14">
        <v>0</v>
      </c>
      <c r="J44" s="14">
        <v>170</v>
      </c>
      <c r="K44" s="14">
        <v>170</v>
      </c>
      <c r="L44" s="65">
        <f>IFERROR($G44/$H44,0)</f>
        <v>0</v>
      </c>
    </row>
    <row r="45" spans="1:12" hidden="1" x14ac:dyDescent="0.2">
      <c r="A45" s="9"/>
      <c r="B45" s="9" t="str">
        <f>IF(ISBLANK(E45),B44,IF(AND(F45=0,G45=0,H45=0,I45=0,K45=0),"Hide","Show"))</f>
        <v>Hide</v>
      </c>
      <c r="C45" s="19">
        <v>1</v>
      </c>
      <c r="D45" s="19">
        <v>4135</v>
      </c>
      <c r="E45" s="6" t="s">
        <v>38</v>
      </c>
      <c r="F45" s="14">
        <v>0</v>
      </c>
      <c r="G45" s="14">
        <v>0</v>
      </c>
      <c r="H45" s="14">
        <f>0*$C45</f>
        <v>0</v>
      </c>
      <c r="I45" s="14">
        <v>0</v>
      </c>
      <c r="J45" s="14">
        <v>0</v>
      </c>
      <c r="K45" s="14">
        <v>0</v>
      </c>
      <c r="L45" s="65">
        <f>IFERROR($G45/$H45,0)</f>
        <v>0</v>
      </c>
    </row>
    <row r="46" spans="1:12" x14ac:dyDescent="0.2">
      <c r="A46" s="9"/>
      <c r="B46" s="9" t="str">
        <f>IF(ISBLANK(E46),B45,IF(AND(F46=0,G46=0,H46=0,I46=0,K46=0),"Hide","Show"))</f>
        <v>Show</v>
      </c>
      <c r="C46" s="19">
        <v>1</v>
      </c>
      <c r="D46" s="19">
        <v>4301</v>
      </c>
      <c r="E46" s="6" t="s">
        <v>39</v>
      </c>
      <c r="F46" s="14">
        <v>0</v>
      </c>
      <c r="G46" s="14">
        <v>0</v>
      </c>
      <c r="H46" s="14">
        <f>50*$C46</f>
        <v>50</v>
      </c>
      <c r="I46" s="14">
        <v>0</v>
      </c>
      <c r="J46" s="14">
        <v>0</v>
      </c>
      <c r="K46" s="14">
        <v>0</v>
      </c>
      <c r="L46" s="65">
        <f>IFERROR($G46/$H46,0)</f>
        <v>0</v>
      </c>
    </row>
    <row r="47" spans="1:12" x14ac:dyDescent="0.2">
      <c r="A47" s="9"/>
      <c r="B47" s="9" t="str">
        <f>IF(ISBLANK(E47),B46,IF(AND(F47=0,G47=0,H47=0,I47=0,K47=0),"Hide","Show"))</f>
        <v>Show</v>
      </c>
      <c r="C47" s="19">
        <v>1</v>
      </c>
      <c r="D47" s="19">
        <v>4311</v>
      </c>
      <c r="E47" s="6" t="s">
        <v>40</v>
      </c>
      <c r="F47" s="14">
        <v>0</v>
      </c>
      <c r="G47" s="14">
        <v>0</v>
      </c>
      <c r="H47" s="14">
        <f>50*$C47</f>
        <v>50</v>
      </c>
      <c r="I47" s="14">
        <v>0</v>
      </c>
      <c r="J47" s="14">
        <v>0</v>
      </c>
      <c r="K47" s="14">
        <v>0</v>
      </c>
      <c r="L47" s="65">
        <f>IFERROR($G47/$H47,0)</f>
        <v>0</v>
      </c>
    </row>
    <row r="48" spans="1:12" s="16" customFormat="1" x14ac:dyDescent="0.2">
      <c r="A48" s="15"/>
      <c r="B48" s="9" t="str">
        <f>IF(ISBLANK(E48),B47,IF(AND(F48=0,G48=0,H48=0,I48=0,K48=0),"Hide","Show"))</f>
        <v>Show</v>
      </c>
      <c r="E48" s="20" t="s">
        <v>41</v>
      </c>
      <c r="F48" s="27">
        <f>SUBTOTAL(9,F43:F47)</f>
        <v>0</v>
      </c>
      <c r="G48" s="27">
        <f>SUBTOTAL(9,G43:G47)</f>
        <v>0</v>
      </c>
      <c r="H48" s="27">
        <f>SUBTOTAL(9,H43:H47)</f>
        <v>3050</v>
      </c>
      <c r="I48" s="27">
        <f>SUBTOTAL(9,I43:I47)</f>
        <v>0</v>
      </c>
      <c r="J48" s="27">
        <f>SUBTOTAL(9,J43:J47)</f>
        <v>170</v>
      </c>
      <c r="K48" s="27">
        <f>SUBTOTAL(9,K43:K47)</f>
        <v>170</v>
      </c>
      <c r="L48" s="68">
        <f>IFERROR($G48/$H48,0)</f>
        <v>0</v>
      </c>
    </row>
    <row r="49" spans="1:12" x14ac:dyDescent="0.2">
      <c r="A49" s="9"/>
      <c r="B49" s="9" t="str">
        <f>IF(ISBLANK(E49),B48,IF(AND(F49=0,G49=0,H49=0,I49=0,K49=0),"Hide","Show"))</f>
        <v>Show</v>
      </c>
      <c r="E49" s="6"/>
    </row>
    <row r="50" spans="1:12" x14ac:dyDescent="0.2">
      <c r="A50" s="9"/>
      <c r="B50" s="9" t="str">
        <f>IF(ISBLANK(E50),B49,IF(AND(F50=0,G50=0,H50=0,I50=0,K50=0),"Hide","Show"))</f>
        <v>Show</v>
      </c>
      <c r="C50" s="19">
        <v>1</v>
      </c>
      <c r="D50" s="19">
        <v>5051</v>
      </c>
      <c r="E50" s="6" t="s">
        <v>42</v>
      </c>
      <c r="F50" s="14">
        <v>81.59</v>
      </c>
      <c r="G50" s="14">
        <v>281.64999999999998</v>
      </c>
      <c r="H50" s="14">
        <f>400*$C50</f>
        <v>400</v>
      </c>
      <c r="I50" s="14">
        <v>88.27</v>
      </c>
      <c r="J50" s="14">
        <v>216.62</v>
      </c>
      <c r="K50" s="14">
        <v>322.88</v>
      </c>
      <c r="L50" s="65">
        <f>IFERROR($G50/$H50,0)</f>
        <v>0.70412499999999989</v>
      </c>
    </row>
    <row r="51" spans="1:12" x14ac:dyDescent="0.2">
      <c r="A51" s="9"/>
      <c r="B51" s="9" t="str">
        <f>IF(ISBLANK(E51),B50,IF(AND(F51=0,G51=0,H51=0,I51=0,K51=0),"Hide","Show"))</f>
        <v>Show</v>
      </c>
      <c r="C51" s="19">
        <v>1</v>
      </c>
      <c r="D51" s="19">
        <v>5101</v>
      </c>
      <c r="E51" s="6" t="s">
        <v>43</v>
      </c>
      <c r="F51" s="14">
        <v>0</v>
      </c>
      <c r="G51" s="14">
        <v>0</v>
      </c>
      <c r="H51" s="14">
        <f>5000*$C51</f>
        <v>5000</v>
      </c>
      <c r="I51" s="14">
        <v>0</v>
      </c>
      <c r="J51" s="14">
        <v>0</v>
      </c>
      <c r="K51" s="14">
        <v>0</v>
      </c>
      <c r="L51" s="65">
        <f>IFERROR($G51/$H51,0)</f>
        <v>0</v>
      </c>
    </row>
    <row r="52" spans="1:12" x14ac:dyDescent="0.2">
      <c r="A52" s="9"/>
      <c r="B52" s="9" t="str">
        <f>IF(ISBLANK(E52),B51,IF(AND(F52=0,G52=0,H52=0,I52=0,K52=0),"Hide","Show"))</f>
        <v>Show</v>
      </c>
      <c r="C52" s="19">
        <v>1</v>
      </c>
      <c r="D52" s="19">
        <v>5121</v>
      </c>
      <c r="E52" s="6" t="s">
        <v>44</v>
      </c>
      <c r="F52" s="14">
        <v>0</v>
      </c>
      <c r="G52" s="14">
        <v>0</v>
      </c>
      <c r="H52" s="14">
        <f>300*$C52</f>
        <v>300</v>
      </c>
      <c r="I52" s="14">
        <v>0</v>
      </c>
      <c r="J52" s="14">
        <v>0</v>
      </c>
      <c r="K52" s="14">
        <v>0</v>
      </c>
      <c r="L52" s="65">
        <f>IFERROR($G52/$H52,0)</f>
        <v>0</v>
      </c>
    </row>
    <row r="53" spans="1:12" hidden="1" x14ac:dyDescent="0.2">
      <c r="A53" s="9"/>
      <c r="B53" s="9" t="str">
        <f>IF(ISBLANK(E53),B52,IF(AND(F53=0,G53=0,H53=0,I53=0,K53=0),"Hide","Show"))</f>
        <v>Hide</v>
      </c>
      <c r="C53" s="19">
        <v>1</v>
      </c>
      <c r="D53" s="19">
        <v>5131</v>
      </c>
      <c r="E53" s="6" t="s">
        <v>45</v>
      </c>
      <c r="F53" s="14">
        <v>0</v>
      </c>
      <c r="G53" s="14">
        <v>0</v>
      </c>
      <c r="H53" s="14">
        <f>0*$C53</f>
        <v>0</v>
      </c>
      <c r="I53" s="14">
        <v>0</v>
      </c>
      <c r="J53" s="14">
        <v>0</v>
      </c>
      <c r="K53" s="14">
        <v>0</v>
      </c>
      <c r="L53" s="65">
        <f>IFERROR($G53/$H53,0)</f>
        <v>0</v>
      </c>
    </row>
    <row r="54" spans="1:12" hidden="1" x14ac:dyDescent="0.2">
      <c r="A54" s="9"/>
      <c r="B54" s="9" t="str">
        <f>IF(ISBLANK(E54),B53,IF(AND(F54=0,G54=0,H54=0,I54=0,K54=0),"Hide","Show"))</f>
        <v>Hide</v>
      </c>
      <c r="C54" s="19">
        <v>1</v>
      </c>
      <c r="D54" s="19">
        <v>5181</v>
      </c>
      <c r="E54" s="6" t="s">
        <v>46</v>
      </c>
      <c r="F54" s="14">
        <v>0</v>
      </c>
      <c r="G54" s="14">
        <v>0</v>
      </c>
      <c r="H54" s="14">
        <f>0*$C54</f>
        <v>0</v>
      </c>
      <c r="I54" s="14">
        <v>0</v>
      </c>
      <c r="J54" s="14">
        <v>0</v>
      </c>
      <c r="K54" s="14">
        <v>0</v>
      </c>
      <c r="L54" s="65">
        <f>IFERROR($G54/$H54,0)</f>
        <v>0</v>
      </c>
    </row>
    <row r="55" spans="1:12" hidden="1" x14ac:dyDescent="0.2">
      <c r="A55" s="9"/>
      <c r="B55" s="9" t="str">
        <f>IF(ISBLANK(E55),B54,IF(AND(F55=0,G55=0,H55=0,I55=0,K55=0),"Hide","Show"))</f>
        <v>Hide</v>
      </c>
      <c r="C55" s="19">
        <v>1</v>
      </c>
      <c r="D55" s="19">
        <v>5199</v>
      </c>
      <c r="E55" s="6" t="s">
        <v>47</v>
      </c>
      <c r="F55" s="14">
        <v>0</v>
      </c>
      <c r="G55" s="14">
        <v>0</v>
      </c>
      <c r="H55" s="14">
        <f>0*$C55</f>
        <v>0</v>
      </c>
      <c r="I55" s="14">
        <v>0</v>
      </c>
      <c r="J55" s="14">
        <v>0</v>
      </c>
      <c r="K55" s="14">
        <v>0</v>
      </c>
      <c r="L55" s="65">
        <f>IFERROR($G55/$H55,0)</f>
        <v>0</v>
      </c>
    </row>
    <row r="56" spans="1:12" x14ac:dyDescent="0.2">
      <c r="A56" s="9"/>
      <c r="B56" s="9" t="str">
        <f>IF(ISBLANK(E56),B55,IF(AND(F56=0,G56=0,H56=0,I56=0,K56=0),"Hide","Show"))</f>
        <v>Show</v>
      </c>
      <c r="E56" s="20" t="s">
        <v>48</v>
      </c>
      <c r="F56" s="27">
        <f>SUBTOTAL(9,F50:F55)</f>
        <v>81.59</v>
      </c>
      <c r="G56" s="27">
        <f>SUBTOTAL(9,G50:G55)</f>
        <v>281.64999999999998</v>
      </c>
      <c r="H56" s="14">
        <f>842*$C56</f>
        <v>0</v>
      </c>
      <c r="I56" s="27">
        <f>SUBTOTAL(9,I50:I55)</f>
        <v>88.27</v>
      </c>
      <c r="J56" s="27">
        <f>SUBTOTAL(9,J50:J55)</f>
        <v>216.62</v>
      </c>
      <c r="K56" s="27">
        <f>SUBTOTAL(9,K50:K55)</f>
        <v>322.88</v>
      </c>
      <c r="L56" s="68">
        <f>IFERROR($G56/$H56,0)</f>
        <v>0</v>
      </c>
    </row>
    <row r="57" spans="1:12" x14ac:dyDescent="0.2">
      <c r="A57" s="9"/>
      <c r="B57" s="9" t="str">
        <f>IF(ISBLANK(E57),B56,IF(AND(F57=0,G57=0,H57=0,I57=0,K57=0),"Hide","Show"))</f>
        <v>Show</v>
      </c>
      <c r="E57" s="6"/>
      <c r="H57" s="14">
        <f>842*$C57</f>
        <v>0</v>
      </c>
    </row>
    <row r="58" spans="1:12" x14ac:dyDescent="0.2">
      <c r="A58" s="9"/>
      <c r="B58" s="9" t="str">
        <f>IF(ISBLANK(E58),B57,IF(AND(F58=0,G58=0,H58=0,I58=0,K58=0),"Hide","Show"))</f>
        <v>Show</v>
      </c>
      <c r="C58" s="19">
        <v>1</v>
      </c>
      <c r="D58" s="19">
        <v>5501</v>
      </c>
      <c r="E58" s="6" t="s">
        <v>49</v>
      </c>
      <c r="F58" s="14">
        <v>0</v>
      </c>
      <c r="G58" s="14">
        <v>0</v>
      </c>
      <c r="H58" s="14">
        <f>1080*$C58</f>
        <v>1080</v>
      </c>
      <c r="I58" s="14">
        <v>0</v>
      </c>
      <c r="J58" s="14">
        <v>0</v>
      </c>
      <c r="K58" s="14">
        <v>0</v>
      </c>
      <c r="L58" s="65">
        <f>IFERROR($G58/$H58,0)</f>
        <v>0</v>
      </c>
    </row>
    <row r="59" spans="1:12" x14ac:dyDescent="0.2">
      <c r="A59" s="9"/>
      <c r="B59" s="9" t="str">
        <f>IF(ISBLANK(E59),B58,IF(AND(F59=0,G59=0,H59=0,I59=0,K59=0),"Hide","Show"))</f>
        <v>Show</v>
      </c>
      <c r="C59" s="19">
        <v>1</v>
      </c>
      <c r="D59" s="19">
        <v>5531</v>
      </c>
      <c r="E59" s="6" t="s">
        <v>50</v>
      </c>
      <c r="F59" s="14">
        <v>0</v>
      </c>
      <c r="G59" s="14">
        <v>0</v>
      </c>
      <c r="H59" s="14">
        <f>1500*$C59</f>
        <v>1500</v>
      </c>
      <c r="I59" s="14">
        <v>0</v>
      </c>
      <c r="J59" s="14">
        <v>0</v>
      </c>
      <c r="K59" s="14">
        <v>0</v>
      </c>
      <c r="L59" s="65">
        <f>IFERROR($G59/$H59,0)</f>
        <v>0</v>
      </c>
    </row>
    <row r="60" spans="1:12" hidden="1" x14ac:dyDescent="0.2">
      <c r="A60" s="9"/>
      <c r="B60" s="9" t="str">
        <f>IF(ISBLANK(E60),B59,IF(AND(F60=0,G60=0,H60=0,I60=0,K60=0),"Hide","Show"))</f>
        <v>Hide</v>
      </c>
      <c r="C60" s="19">
        <v>1</v>
      </c>
      <c r="D60" s="19">
        <v>5551</v>
      </c>
      <c r="E60" s="6" t="s">
        <v>51</v>
      </c>
      <c r="F60" s="14">
        <v>0</v>
      </c>
      <c r="G60" s="14">
        <v>0</v>
      </c>
      <c r="H60" s="14">
        <f>0*$C60</f>
        <v>0</v>
      </c>
      <c r="I60" s="14">
        <v>0</v>
      </c>
      <c r="J60" s="14">
        <v>0</v>
      </c>
      <c r="K60" s="14">
        <v>0</v>
      </c>
      <c r="L60" s="65">
        <f>IFERROR($G60/$H60,0)</f>
        <v>0</v>
      </c>
    </row>
    <row r="61" spans="1:12" hidden="1" x14ac:dyDescent="0.2">
      <c r="A61" s="9"/>
      <c r="B61" s="9" t="str">
        <f>IF(ISBLANK(E61),B60,IF(AND(F61=0,G61=0,H61=0,I61=0,K61=0),"Hide","Show"))</f>
        <v>Hide</v>
      </c>
      <c r="C61" s="19">
        <v>1</v>
      </c>
      <c r="D61" s="19">
        <v>5561</v>
      </c>
      <c r="E61" s="6" t="s">
        <v>52</v>
      </c>
      <c r="F61" s="14">
        <v>0</v>
      </c>
      <c r="G61" s="14">
        <v>0</v>
      </c>
      <c r="H61" s="14">
        <f>0*$C61</f>
        <v>0</v>
      </c>
      <c r="I61" s="14">
        <v>0</v>
      </c>
      <c r="J61" s="14">
        <v>0</v>
      </c>
      <c r="K61" s="14">
        <v>0</v>
      </c>
      <c r="L61" s="65">
        <f>IFERROR($G61/$H61,0)</f>
        <v>0</v>
      </c>
    </row>
    <row r="62" spans="1:12" hidden="1" x14ac:dyDescent="0.2">
      <c r="A62" s="9"/>
      <c r="B62" s="9" t="str">
        <f>IF(ISBLANK(E62),B61,IF(AND(F62=0,G62=0,H62=0,I62=0,K62=0),"Hide","Show"))</f>
        <v>Hide</v>
      </c>
      <c r="C62" s="19">
        <v>1</v>
      </c>
      <c r="D62" s="19">
        <v>5571</v>
      </c>
      <c r="E62" s="6" t="s">
        <v>53</v>
      </c>
      <c r="F62" s="14">
        <v>0</v>
      </c>
      <c r="G62" s="14">
        <v>0</v>
      </c>
      <c r="H62" s="14">
        <f>0*$C62</f>
        <v>0</v>
      </c>
      <c r="I62" s="14">
        <v>0</v>
      </c>
      <c r="J62" s="14">
        <v>0</v>
      </c>
      <c r="K62" s="14">
        <v>0</v>
      </c>
      <c r="L62" s="65">
        <f>IFERROR($G62/$H62,0)</f>
        <v>0</v>
      </c>
    </row>
    <row r="63" spans="1:12" hidden="1" x14ac:dyDescent="0.2">
      <c r="A63" s="9"/>
      <c r="B63" s="9" t="str">
        <f>IF(ISBLANK(E63),B62,IF(AND(F63=0,G63=0,H63=0,I63=0,K63=0),"Hide","Show"))</f>
        <v>Hide</v>
      </c>
      <c r="C63" s="19">
        <v>1</v>
      </c>
      <c r="D63" s="19">
        <v>5581</v>
      </c>
      <c r="E63" s="6" t="s">
        <v>54</v>
      </c>
      <c r="F63" s="14">
        <v>0</v>
      </c>
      <c r="G63" s="14">
        <v>0</v>
      </c>
      <c r="H63" s="14">
        <f>0*$C63</f>
        <v>0</v>
      </c>
      <c r="I63" s="14">
        <v>0</v>
      </c>
      <c r="J63" s="14">
        <v>0</v>
      </c>
      <c r="K63" s="14">
        <v>0</v>
      </c>
      <c r="L63" s="65">
        <f>IFERROR($G63/$H63,0)</f>
        <v>0</v>
      </c>
    </row>
    <row r="64" spans="1:12" x14ac:dyDescent="0.2">
      <c r="A64" s="9"/>
      <c r="B64" s="9" t="str">
        <f>IF(ISBLANK(E64),B63,IF(AND(F64=0,G64=0,H64=0,I64=0,K64=0),"Hide","Show"))</f>
        <v>Show</v>
      </c>
      <c r="C64" s="19">
        <v>1</v>
      </c>
      <c r="D64" s="19">
        <v>5599</v>
      </c>
      <c r="E64" s="6" t="s">
        <v>55</v>
      </c>
      <c r="F64" s="14">
        <v>0</v>
      </c>
      <c r="G64" s="14">
        <v>0</v>
      </c>
      <c r="H64" s="14">
        <f>1000*$C64</f>
        <v>1000</v>
      </c>
      <c r="I64" s="14">
        <v>0</v>
      </c>
      <c r="J64" s="14">
        <v>0</v>
      </c>
      <c r="K64" s="14">
        <v>0</v>
      </c>
      <c r="L64" s="65">
        <f>IFERROR($G64/$H64,0)</f>
        <v>0</v>
      </c>
    </row>
    <row r="65" spans="1:12" x14ac:dyDescent="0.2">
      <c r="A65" s="9"/>
      <c r="B65" s="9" t="str">
        <f>IF(ISBLANK(E65),B64,IF(AND(F65=0,G65=0,H65=0,I65=0,K65=0),"Hide","Show"))</f>
        <v>Show</v>
      </c>
      <c r="E65" s="20" t="s">
        <v>56</v>
      </c>
      <c r="F65" s="27">
        <f>SUBTOTAL(9,F58:F64)</f>
        <v>0</v>
      </c>
      <c r="G65" s="27">
        <f>SUBTOTAL(9,G58:G64)</f>
        <v>0</v>
      </c>
      <c r="H65" s="27">
        <f>SUBTOTAL(9,H58:H64)</f>
        <v>3580</v>
      </c>
      <c r="I65" s="27">
        <f>SUBTOTAL(9,I58:I64)</f>
        <v>0</v>
      </c>
      <c r="J65" s="27">
        <f>SUBTOTAL(9,J58:J64)</f>
        <v>0</v>
      </c>
      <c r="K65" s="27">
        <f>SUBTOTAL(9,K58:K64)</f>
        <v>0</v>
      </c>
      <c r="L65" s="68">
        <f>IFERROR($G65/$H65,0)</f>
        <v>0</v>
      </c>
    </row>
    <row r="66" spans="1:12" x14ac:dyDescent="0.2">
      <c r="A66" s="9"/>
      <c r="B66" s="9" t="str">
        <f>IF(ISBLANK(E66),B65,IF(AND(F66=0,G66=0,H66=0,I66=0,K66=0),"Hide","Show"))</f>
        <v>Show</v>
      </c>
      <c r="E66" s="6"/>
    </row>
    <row r="67" spans="1:12" x14ac:dyDescent="0.2">
      <c r="A67" s="9"/>
      <c r="B67" s="9" t="str">
        <f>IF(ISBLANK(E67),B66,IF(AND(F67=0,G67=0,H67=0,I67=0,K67=0),"Hide","Show"))</f>
        <v>Show</v>
      </c>
      <c r="C67" s="19">
        <v>1</v>
      </c>
      <c r="D67" s="19">
        <v>6001</v>
      </c>
      <c r="E67" s="6" t="s">
        <v>57</v>
      </c>
      <c r="F67" s="14">
        <v>0</v>
      </c>
      <c r="G67" s="14">
        <v>0</v>
      </c>
      <c r="H67" s="14">
        <f>25*$C67</f>
        <v>25</v>
      </c>
      <c r="I67" s="14">
        <v>0</v>
      </c>
      <c r="J67" s="14">
        <v>15.19</v>
      </c>
      <c r="K67" s="14">
        <v>24.6</v>
      </c>
      <c r="L67" s="65">
        <f>IFERROR($G67/$H67,0)</f>
        <v>0</v>
      </c>
    </row>
    <row r="68" spans="1:12" hidden="1" x14ac:dyDescent="0.2">
      <c r="A68" s="9"/>
      <c r="B68" s="9" t="str">
        <f>IF(ISBLANK(E68),B67,IF(AND(F68=0,G68=0,H68=0,I68=0,K68=0),"Hide","Show"))</f>
        <v>Hide</v>
      </c>
      <c r="C68" s="19">
        <v>1</v>
      </c>
      <c r="D68" s="19">
        <v>6011</v>
      </c>
      <c r="E68" s="6" t="s">
        <v>58</v>
      </c>
      <c r="F68" s="14">
        <v>0</v>
      </c>
      <c r="G68" s="14">
        <v>0</v>
      </c>
      <c r="H68" s="14">
        <f>0*$C68</f>
        <v>0</v>
      </c>
      <c r="I68" s="14">
        <v>0</v>
      </c>
      <c r="J68" s="14">
        <v>0</v>
      </c>
      <c r="K68" s="14">
        <v>0</v>
      </c>
      <c r="L68" s="65">
        <f>IFERROR($G68/$H68,0)</f>
        <v>0</v>
      </c>
    </row>
    <row r="69" spans="1:12" hidden="1" x14ac:dyDescent="0.2">
      <c r="A69" s="9"/>
      <c r="B69" s="9" t="str">
        <f>IF(ISBLANK(E69),B68,IF(AND(F69=0,G69=0,H69=0,I69=0,K69=0),"Hide","Show"))</f>
        <v>Hide</v>
      </c>
      <c r="C69" s="19">
        <v>1</v>
      </c>
      <c r="D69" s="19">
        <v>6021</v>
      </c>
      <c r="E69" s="6" t="s">
        <v>59</v>
      </c>
      <c r="F69" s="14">
        <v>0</v>
      </c>
      <c r="G69" s="14">
        <v>0</v>
      </c>
      <c r="H69" s="14">
        <f>0*$C69</f>
        <v>0</v>
      </c>
      <c r="I69" s="14">
        <v>0</v>
      </c>
      <c r="J69" s="14">
        <v>0</v>
      </c>
      <c r="K69" s="14">
        <v>0</v>
      </c>
      <c r="L69" s="65">
        <f>IFERROR($G69/$H69,0)</f>
        <v>0</v>
      </c>
    </row>
    <row r="70" spans="1:12" x14ac:dyDescent="0.2">
      <c r="A70" s="9"/>
      <c r="B70" s="9" t="str">
        <f>IF(ISBLANK(E70),B69,IF(AND(F70=0,G70=0,H70=0,I70=0,K70=0),"Hide","Show"))</f>
        <v>Show</v>
      </c>
      <c r="C70" s="19">
        <v>1</v>
      </c>
      <c r="D70" s="19">
        <v>6301</v>
      </c>
      <c r="E70" s="6" t="s">
        <v>60</v>
      </c>
      <c r="F70" s="14">
        <v>0</v>
      </c>
      <c r="G70" s="14">
        <v>0</v>
      </c>
      <c r="H70" s="14">
        <f>2500*$C70</f>
        <v>2500</v>
      </c>
      <c r="I70" s="14">
        <v>0</v>
      </c>
      <c r="J70" s="14">
        <v>0</v>
      </c>
      <c r="K70" s="14">
        <v>0</v>
      </c>
      <c r="L70" s="65">
        <f>IFERROR($G70/$H70,0)</f>
        <v>0</v>
      </c>
    </row>
    <row r="71" spans="1:12" x14ac:dyDescent="0.2">
      <c r="A71" s="9"/>
      <c r="B71" s="9" t="str">
        <f>IF(ISBLANK(E71),B70,IF(AND(F71=0,G71=0,H71=0,I71=0,K71=0),"Hide","Show"))</f>
        <v>Show</v>
      </c>
      <c r="C71" s="19">
        <v>1</v>
      </c>
      <c r="D71" s="19">
        <v>6311</v>
      </c>
      <c r="E71" s="6" t="s">
        <v>61</v>
      </c>
      <c r="F71" s="14">
        <v>0</v>
      </c>
      <c r="G71" s="14">
        <v>114.56</v>
      </c>
      <c r="H71" s="14">
        <f>300*$C71</f>
        <v>300</v>
      </c>
      <c r="I71" s="14">
        <v>0</v>
      </c>
      <c r="J71" s="14">
        <v>39.979999999999997</v>
      </c>
      <c r="K71" s="14">
        <v>39.979999999999997</v>
      </c>
      <c r="L71" s="65">
        <f>IFERROR($G71/$H71,0)</f>
        <v>0.38186666666666669</v>
      </c>
    </row>
    <row r="72" spans="1:12" x14ac:dyDescent="0.2">
      <c r="A72" s="9"/>
      <c r="B72" s="9" t="str">
        <f>IF(ISBLANK(E72),B71,IF(AND(F72=0,G72=0,H72=0,I72=0,K72=0),"Hide","Show"))</f>
        <v>Show</v>
      </c>
      <c r="C72" s="19">
        <v>1</v>
      </c>
      <c r="D72" s="19">
        <v>6319</v>
      </c>
      <c r="E72" s="6" t="s">
        <v>62</v>
      </c>
      <c r="F72" s="14">
        <v>0</v>
      </c>
      <c r="G72" s="14">
        <v>3765.1</v>
      </c>
      <c r="H72" s="14">
        <f>3500*$C72</f>
        <v>3500</v>
      </c>
      <c r="I72" s="14">
        <v>0</v>
      </c>
      <c r="J72" s="14">
        <v>0</v>
      </c>
      <c r="K72" s="14">
        <v>512.79999999999995</v>
      </c>
      <c r="L72" s="65">
        <f>IFERROR($G72/$H72,0)</f>
        <v>1.0757428571428571</v>
      </c>
    </row>
    <row r="73" spans="1:12" hidden="1" x14ac:dyDescent="0.2">
      <c r="A73" s="9"/>
      <c r="B73" s="9" t="str">
        <f>IF(ISBLANK(E73),B72,IF(AND(F73=0,G73=0,H73=0,I73=0,K73=0),"Hide","Show"))</f>
        <v>Hide</v>
      </c>
      <c r="C73" s="19">
        <v>1</v>
      </c>
      <c r="D73" s="19">
        <v>6321</v>
      </c>
      <c r="E73" s="6" t="s">
        <v>63</v>
      </c>
      <c r="F73" s="14">
        <v>0</v>
      </c>
      <c r="G73" s="14">
        <v>0</v>
      </c>
      <c r="H73" s="14">
        <f>0*$C73</f>
        <v>0</v>
      </c>
      <c r="I73" s="14">
        <v>0</v>
      </c>
      <c r="J73" s="14">
        <v>0</v>
      </c>
      <c r="K73" s="14">
        <v>0</v>
      </c>
      <c r="L73" s="65">
        <f>IFERROR($G73/$H73,0)</f>
        <v>0</v>
      </c>
    </row>
    <row r="74" spans="1:12" hidden="1" x14ac:dyDescent="0.2">
      <c r="A74" s="9"/>
      <c r="B74" s="9" t="str">
        <f>IF(ISBLANK(E74),B73,IF(AND(F74=0,G74=0,H74=0,I74=0,K74=0),"Hide","Show"))</f>
        <v>Hide</v>
      </c>
      <c r="C74" s="19">
        <v>1</v>
      </c>
      <c r="D74" s="19">
        <v>6325</v>
      </c>
      <c r="E74" s="6" t="s">
        <v>64</v>
      </c>
      <c r="F74" s="14">
        <v>0</v>
      </c>
      <c r="G74" s="14">
        <v>0</v>
      </c>
      <c r="H74" s="14">
        <f>0*$C74</f>
        <v>0</v>
      </c>
      <c r="I74" s="14">
        <v>0</v>
      </c>
      <c r="J74" s="14">
        <v>0</v>
      </c>
      <c r="K74" s="14">
        <v>0</v>
      </c>
      <c r="L74" s="65">
        <f>IFERROR($G74/$H74,0)</f>
        <v>0</v>
      </c>
    </row>
    <row r="75" spans="1:12" hidden="1" x14ac:dyDescent="0.2">
      <c r="A75" s="9"/>
      <c r="B75" s="9" t="str">
        <f>IF(ISBLANK(E75),B74,IF(AND(F75=0,G75=0,H75=0,I75=0,K75=0),"Hide","Show"))</f>
        <v>Hide</v>
      </c>
      <c r="C75" s="19">
        <v>1</v>
      </c>
      <c r="D75" s="19">
        <v>6331</v>
      </c>
      <c r="E75" s="6" t="s">
        <v>65</v>
      </c>
      <c r="F75" s="14">
        <v>0</v>
      </c>
      <c r="G75" s="14">
        <v>0</v>
      </c>
      <c r="H75" s="14">
        <f>0*$C75</f>
        <v>0</v>
      </c>
      <c r="I75" s="14">
        <v>0</v>
      </c>
      <c r="J75" s="14">
        <v>0</v>
      </c>
      <c r="K75" s="14">
        <v>0</v>
      </c>
      <c r="L75" s="65">
        <f>IFERROR($G75/$H75,0)</f>
        <v>0</v>
      </c>
    </row>
    <row r="76" spans="1:12" hidden="1" x14ac:dyDescent="0.2">
      <c r="A76" s="9"/>
      <c r="B76" s="9" t="str">
        <f>IF(ISBLANK(E76),B75,IF(AND(F76=0,G76=0,H76=0,I76=0,K76=0),"Hide","Show"))</f>
        <v>Hide</v>
      </c>
      <c r="C76" s="19">
        <v>1</v>
      </c>
      <c r="D76" s="19">
        <v>6332</v>
      </c>
      <c r="E76" s="6" t="s">
        <v>66</v>
      </c>
      <c r="F76" s="14">
        <v>0</v>
      </c>
      <c r="G76" s="14">
        <v>0</v>
      </c>
      <c r="H76" s="14">
        <f>0*$C76</f>
        <v>0</v>
      </c>
      <c r="I76" s="14">
        <v>0</v>
      </c>
      <c r="J76" s="14">
        <v>0</v>
      </c>
      <c r="K76" s="14">
        <v>0</v>
      </c>
      <c r="L76" s="65">
        <f>IFERROR($G76/$H76,0)</f>
        <v>0</v>
      </c>
    </row>
    <row r="77" spans="1:12" hidden="1" x14ac:dyDescent="0.2">
      <c r="A77" s="9"/>
      <c r="B77" s="9" t="str">
        <f>IF(ISBLANK(E77),B76,IF(AND(F77=0,G77=0,H77=0,I77=0,K77=0),"Hide","Show"))</f>
        <v>Hide</v>
      </c>
      <c r="C77" s="19">
        <v>1</v>
      </c>
      <c r="D77" s="19">
        <v>6341</v>
      </c>
      <c r="E77" s="6" t="s">
        <v>67</v>
      </c>
      <c r="F77" s="14">
        <v>0</v>
      </c>
      <c r="G77" s="14">
        <v>0</v>
      </c>
      <c r="H77" s="14">
        <f>0*$C77</f>
        <v>0</v>
      </c>
      <c r="I77" s="14">
        <v>0</v>
      </c>
      <c r="J77" s="14">
        <v>0</v>
      </c>
      <c r="K77" s="14">
        <v>0</v>
      </c>
      <c r="L77" s="65">
        <f>IFERROR($G77/$H77,0)</f>
        <v>0</v>
      </c>
    </row>
    <row r="78" spans="1:12" hidden="1" x14ac:dyDescent="0.2">
      <c r="A78" s="9"/>
      <c r="B78" s="9" t="str">
        <f>IF(ISBLANK(E78),B77,IF(AND(F78=0,G78=0,H78=0,I78=0,K78=0),"Hide","Show"))</f>
        <v>Hide</v>
      </c>
      <c r="C78" s="19">
        <v>1</v>
      </c>
      <c r="D78" s="19">
        <v>6351</v>
      </c>
      <c r="E78" s="6" t="s">
        <v>68</v>
      </c>
      <c r="F78" s="14">
        <v>0</v>
      </c>
      <c r="G78" s="14">
        <v>0</v>
      </c>
      <c r="H78" s="14">
        <f>0*$C78</f>
        <v>0</v>
      </c>
      <c r="I78" s="14">
        <v>0</v>
      </c>
      <c r="J78" s="14">
        <v>0</v>
      </c>
      <c r="K78" s="14">
        <v>0</v>
      </c>
      <c r="L78" s="65">
        <f>IFERROR($G78/$H78,0)</f>
        <v>0</v>
      </c>
    </row>
    <row r="79" spans="1:12" hidden="1" x14ac:dyDescent="0.2">
      <c r="A79" s="9"/>
      <c r="B79" s="9" t="str">
        <f>IF(ISBLANK(E79),B78,IF(AND(F79=0,G79=0,H79=0,I79=0,K79=0),"Hide","Show"))</f>
        <v>Hide</v>
      </c>
      <c r="C79" s="19">
        <v>1</v>
      </c>
      <c r="D79" s="19">
        <v>6361</v>
      </c>
      <c r="E79" s="6" t="s">
        <v>69</v>
      </c>
      <c r="F79" s="14">
        <v>0</v>
      </c>
      <c r="G79" s="14">
        <v>0</v>
      </c>
      <c r="H79" s="14">
        <f>0*$C79</f>
        <v>0</v>
      </c>
      <c r="I79" s="14">
        <v>0</v>
      </c>
      <c r="J79" s="14">
        <v>0</v>
      </c>
      <c r="K79" s="14">
        <v>0</v>
      </c>
      <c r="L79" s="65">
        <f>IFERROR($G79/$H79,0)</f>
        <v>0</v>
      </c>
    </row>
    <row r="80" spans="1:12" hidden="1" x14ac:dyDescent="0.2">
      <c r="A80" s="9"/>
      <c r="B80" s="9" t="str">
        <f>IF(ISBLANK(E80),B79,IF(AND(F80=0,G80=0,H80=0,I80=0,K80=0),"Hide","Show"))</f>
        <v>Hide</v>
      </c>
      <c r="C80" s="19">
        <v>1</v>
      </c>
      <c r="D80" s="19">
        <v>6371</v>
      </c>
      <c r="E80" s="6" t="s">
        <v>70</v>
      </c>
      <c r="F80" s="14">
        <v>0</v>
      </c>
      <c r="G80" s="14">
        <v>0</v>
      </c>
      <c r="H80" s="14">
        <f>0*$C80</f>
        <v>0</v>
      </c>
      <c r="I80" s="14">
        <v>0</v>
      </c>
      <c r="J80" s="14">
        <v>0</v>
      </c>
      <c r="K80" s="14">
        <v>0</v>
      </c>
      <c r="L80" s="65">
        <f>IFERROR($G80/$H80,0)</f>
        <v>0</v>
      </c>
    </row>
    <row r="81" spans="1:12" hidden="1" x14ac:dyDescent="0.2">
      <c r="A81" s="9"/>
      <c r="B81" s="9" t="str">
        <f>IF(ISBLANK(E81),B80,IF(AND(F81=0,G81=0,H81=0,I81=0,K81=0),"Hide","Show"))</f>
        <v>Hide</v>
      </c>
      <c r="C81" s="19">
        <v>1</v>
      </c>
      <c r="D81" s="19">
        <v>6399</v>
      </c>
      <c r="E81" s="6" t="s">
        <v>71</v>
      </c>
      <c r="F81" s="14">
        <v>0</v>
      </c>
      <c r="G81" s="14">
        <v>0</v>
      </c>
      <c r="H81" s="14">
        <f>0*$C81</f>
        <v>0</v>
      </c>
      <c r="I81" s="14">
        <v>0</v>
      </c>
      <c r="J81" s="14">
        <v>0</v>
      </c>
      <c r="K81" s="14">
        <v>0</v>
      </c>
      <c r="L81" s="65">
        <f>IFERROR($G81/$H81,0)</f>
        <v>0</v>
      </c>
    </row>
    <row r="82" spans="1:12" x14ac:dyDescent="0.2">
      <c r="A82" s="9"/>
      <c r="B82" s="9" t="str">
        <f>IF(ISBLANK(E82),B81,IF(AND(F82=0,G82=0,H82=0,I82=0,K82=0),"Hide","Show"))</f>
        <v>Show</v>
      </c>
      <c r="C82" s="19">
        <v>1</v>
      </c>
      <c r="D82" s="19">
        <v>6401</v>
      </c>
      <c r="E82" s="6" t="s">
        <v>72</v>
      </c>
      <c r="F82" s="14">
        <v>0</v>
      </c>
      <c r="G82" s="14">
        <v>0</v>
      </c>
      <c r="H82" s="14">
        <f>100*$C82</f>
        <v>100</v>
      </c>
      <c r="I82" s="14">
        <v>0</v>
      </c>
      <c r="J82" s="14">
        <v>0</v>
      </c>
      <c r="K82" s="14">
        <v>0</v>
      </c>
      <c r="L82" s="65">
        <f>IFERROR($G82/$H82,0)</f>
        <v>0</v>
      </c>
    </row>
    <row r="83" spans="1:12" x14ac:dyDescent="0.2">
      <c r="A83" s="9"/>
      <c r="B83" s="9" t="str">
        <f>IF(ISBLANK(E83),B82,IF(AND(F83=0,G83=0,H83=0,I83=0,K83=0),"Hide","Show"))</f>
        <v>Show</v>
      </c>
      <c r="C83" s="19">
        <v>1</v>
      </c>
      <c r="D83" s="19">
        <v>6451</v>
      </c>
      <c r="E83" s="6" t="s">
        <v>73</v>
      </c>
      <c r="F83" s="14">
        <v>0</v>
      </c>
      <c r="G83" s="14">
        <v>100</v>
      </c>
      <c r="H83" s="14">
        <f>2800*$C83</f>
        <v>2800</v>
      </c>
      <c r="I83" s="14">
        <v>0</v>
      </c>
      <c r="J83" s="14">
        <v>0</v>
      </c>
      <c r="K83" s="14">
        <v>0</v>
      </c>
      <c r="L83" s="65">
        <f>IFERROR($G83/$H83,0)</f>
        <v>3.5714285714285712E-2</v>
      </c>
    </row>
    <row r="84" spans="1:12" s="19" customFormat="1" x14ac:dyDescent="0.2">
      <c r="A84" s="9"/>
      <c r="B84" s="9" t="str">
        <f>IF(ISBLANK(E84),B82,IF(AND(F84=0,G84=0,H84=0,I84=0,K84=0),"Hide","Show"))</f>
        <v>Show</v>
      </c>
      <c r="C84" s="19">
        <v>1</v>
      </c>
      <c r="D84" s="19">
        <v>6599</v>
      </c>
      <c r="E84" s="6" t="s">
        <v>174</v>
      </c>
      <c r="F84" s="14">
        <v>0</v>
      </c>
      <c r="G84" s="14">
        <v>0</v>
      </c>
      <c r="H84" s="14">
        <f>500*$C84</f>
        <v>500</v>
      </c>
      <c r="I84" s="14">
        <v>0</v>
      </c>
      <c r="J84" s="14">
        <v>0</v>
      </c>
      <c r="K84" s="14">
        <v>469.5</v>
      </c>
      <c r="L84" s="65">
        <f>IFERROR($G84/$H84,0)</f>
        <v>0</v>
      </c>
    </row>
    <row r="85" spans="1:12" x14ac:dyDescent="0.2">
      <c r="A85" s="9"/>
      <c r="B85" s="9" t="str">
        <f>IF(ISBLANK(E85),B83,IF(AND(F85=0,G85=0,H85=0,I85=0,K85=0),"Hide","Show"))</f>
        <v>Show</v>
      </c>
      <c r="C85" s="19">
        <v>1</v>
      </c>
      <c r="D85" s="19">
        <v>7001</v>
      </c>
      <c r="E85" s="6" t="s">
        <v>74</v>
      </c>
      <c r="F85" s="14">
        <v>431.54</v>
      </c>
      <c r="G85" s="14">
        <v>5864.89</v>
      </c>
      <c r="H85" s="14">
        <f>6700*$C85</f>
        <v>6700</v>
      </c>
      <c r="I85" s="14">
        <v>0</v>
      </c>
      <c r="J85" s="14">
        <v>471.03</v>
      </c>
      <c r="K85" s="14">
        <v>3279.33</v>
      </c>
      <c r="L85" s="65">
        <f>IFERROR($G85/$H85,0)</f>
        <v>0.87535671641791046</v>
      </c>
    </row>
    <row r="86" spans="1:12" hidden="1" x14ac:dyDescent="0.2">
      <c r="A86" s="9"/>
      <c r="B86" s="9" t="str">
        <f>IF(ISBLANK(E86),B85,IF(AND(F86=0,G86=0,H86=0,I86=0,K86=0),"Hide","Show"))</f>
        <v>Hide</v>
      </c>
      <c r="C86" s="19">
        <v>1</v>
      </c>
      <c r="D86" s="19">
        <v>7101</v>
      </c>
      <c r="E86" s="6" t="s">
        <v>75</v>
      </c>
      <c r="F86" s="14">
        <v>0</v>
      </c>
      <c r="G86" s="14">
        <v>0</v>
      </c>
      <c r="H86" s="14">
        <f>0*$C86</f>
        <v>0</v>
      </c>
      <c r="I86" s="14">
        <v>0</v>
      </c>
      <c r="J86" s="14">
        <v>0</v>
      </c>
      <c r="K86" s="14">
        <v>0</v>
      </c>
      <c r="L86" s="65">
        <f>IFERROR($G86/$H86,0)</f>
        <v>0</v>
      </c>
    </row>
    <row r="87" spans="1:12" hidden="1" x14ac:dyDescent="0.2">
      <c r="A87" s="9"/>
      <c r="B87" s="9" t="str">
        <f>IF(ISBLANK(E87),B86,IF(AND(F87=0,G87=0,H87=0,I87=0,K87=0),"Hide","Show"))</f>
        <v>Hide</v>
      </c>
      <c r="C87" s="19">
        <v>1</v>
      </c>
      <c r="D87" s="19">
        <v>7901</v>
      </c>
      <c r="E87" s="6" t="s">
        <v>76</v>
      </c>
      <c r="F87" s="14">
        <v>0</v>
      </c>
      <c r="G87" s="14">
        <v>0</v>
      </c>
      <c r="H87" s="14">
        <f>0*$C87</f>
        <v>0</v>
      </c>
      <c r="I87" s="14">
        <v>0</v>
      </c>
      <c r="J87" s="14">
        <v>0</v>
      </c>
      <c r="K87" s="14">
        <v>0</v>
      </c>
      <c r="L87" s="65">
        <f>IFERROR($G87/$H87,0)</f>
        <v>0</v>
      </c>
    </row>
    <row r="88" spans="1:12" hidden="1" x14ac:dyDescent="0.2">
      <c r="A88" s="9"/>
      <c r="B88" s="9" t="str">
        <f>IF(ISBLANK(E88),B87,IF(AND(F88=0,G88=0,H88=0,I88=0,K88=0),"Hide","Show"))</f>
        <v>Hide</v>
      </c>
      <c r="C88" s="19">
        <v>1</v>
      </c>
      <c r="D88" s="19">
        <v>7981</v>
      </c>
      <c r="E88" s="6" t="s">
        <v>77</v>
      </c>
      <c r="F88" s="14">
        <v>0</v>
      </c>
      <c r="G88" s="14">
        <v>0</v>
      </c>
      <c r="H88" s="14">
        <f>0*$C88</f>
        <v>0</v>
      </c>
      <c r="I88" s="14">
        <v>0</v>
      </c>
      <c r="J88" s="14">
        <v>0</v>
      </c>
      <c r="K88" s="14">
        <v>0</v>
      </c>
      <c r="L88" s="65">
        <f>IFERROR($G88/$H88,0)</f>
        <v>0</v>
      </c>
    </row>
    <row r="89" spans="1:12" x14ac:dyDescent="0.2">
      <c r="A89" s="9"/>
      <c r="B89" s="9" t="str">
        <f>IF(ISBLANK(E89),B88,IF(AND(F89=0,G89=0,H89=0,I89=0,K89=0),"Hide","Show"))</f>
        <v>Show</v>
      </c>
      <c r="C89" s="19">
        <v>1</v>
      </c>
      <c r="D89" s="19">
        <v>7999</v>
      </c>
      <c r="E89" s="6" t="s">
        <v>78</v>
      </c>
      <c r="F89" s="14">
        <v>0</v>
      </c>
      <c r="G89" s="14">
        <v>0</v>
      </c>
      <c r="H89" s="14">
        <f>800*$C89</f>
        <v>800</v>
      </c>
      <c r="I89" s="14">
        <v>0</v>
      </c>
      <c r="J89" s="14">
        <v>0</v>
      </c>
      <c r="K89" s="14">
        <v>0</v>
      </c>
      <c r="L89" s="65">
        <f>IFERROR($G89/$H89,0)</f>
        <v>0</v>
      </c>
    </row>
    <row r="90" spans="1:12" hidden="1" x14ac:dyDescent="0.2">
      <c r="A90" s="9"/>
      <c r="B90" s="9" t="str">
        <f>IF(ISBLANK(E90),B89,IF(AND(F90=0,G90=0,H90=0,I90=0,K90=0),"Hide","Show"))</f>
        <v>Hide</v>
      </c>
      <c r="C90" s="19">
        <v>1</v>
      </c>
      <c r="D90" s="19">
        <v>8911</v>
      </c>
      <c r="E90" s="6" t="s">
        <v>79</v>
      </c>
      <c r="F90" s="14">
        <v>0</v>
      </c>
      <c r="G90" s="14">
        <v>0</v>
      </c>
      <c r="H90" s="14">
        <f>0*$C90</f>
        <v>0</v>
      </c>
      <c r="I90" s="14">
        <v>0</v>
      </c>
      <c r="J90" s="14">
        <v>0</v>
      </c>
      <c r="K90" s="14">
        <v>0</v>
      </c>
      <c r="L90" s="65">
        <f>IFERROR($G90/$H90,0)</f>
        <v>0</v>
      </c>
    </row>
    <row r="91" spans="1:12" x14ac:dyDescent="0.2">
      <c r="A91" s="9"/>
      <c r="B91" s="9" t="str">
        <f>IF(ISBLANK(E91),B90,IF(AND(F91=0,G91=0,H91=0,I91=0,K91=0),"Hide","Show"))</f>
        <v>Show</v>
      </c>
      <c r="E91" s="20" t="s">
        <v>80</v>
      </c>
      <c r="F91" s="27">
        <f>SUBTOTAL(9,F67:F90)</f>
        <v>431.54</v>
      </c>
      <c r="G91" s="27">
        <f>SUBTOTAL(9,G67:G90)</f>
        <v>9844.5499999999993</v>
      </c>
      <c r="H91" s="27">
        <f>SUBTOTAL(9,H67:H90)</f>
        <v>17225</v>
      </c>
      <c r="I91" s="27">
        <f>SUBTOTAL(9,I67:I90)</f>
        <v>0</v>
      </c>
      <c r="J91" s="27">
        <f>SUBTOTAL(9,J67:J90)</f>
        <v>526.19999999999993</v>
      </c>
      <c r="K91" s="27">
        <f>SUBTOTAL(9,K67:K90)</f>
        <v>4326.21</v>
      </c>
      <c r="L91" s="68">
        <f>IFERROR($G91/$H91,0)</f>
        <v>0.57152685050798258</v>
      </c>
    </row>
    <row r="92" spans="1:12" x14ac:dyDescent="0.2">
      <c r="A92" s="9"/>
      <c r="B92" s="9" t="str">
        <f>IF(ISBLANK(E92),B91,IF(AND(F92=0,G92=0,H92=0,I92=0,K92=0),"Hide","Show"))</f>
        <v>Show</v>
      </c>
      <c r="E92" s="6"/>
    </row>
    <row r="93" spans="1:12" hidden="1" x14ac:dyDescent="0.2">
      <c r="A93" s="9"/>
      <c r="B93" s="9" t="str">
        <f>IF(ISBLANK(E93),B92,IF(AND(F93=0,G93=0,H93=0,I93=0,K93=0),"Hide","Show"))</f>
        <v>Hide</v>
      </c>
      <c r="C93" s="19">
        <v>1</v>
      </c>
      <c r="D93" s="19">
        <v>8011</v>
      </c>
      <c r="E93" s="6" t="s">
        <v>81</v>
      </c>
      <c r="F93" s="14">
        <v>0</v>
      </c>
      <c r="G93" s="14">
        <v>0</v>
      </c>
      <c r="H93" s="14">
        <f>0*$C93</f>
        <v>0</v>
      </c>
      <c r="I93" s="14">
        <v>0</v>
      </c>
      <c r="J93" s="14">
        <v>0</v>
      </c>
      <c r="K93" s="14">
        <v>0</v>
      </c>
      <c r="L93" s="65">
        <f>IFERROR($G93/$H93,0)</f>
        <v>0</v>
      </c>
    </row>
    <row r="94" spans="1:12" x14ac:dyDescent="0.2">
      <c r="A94" s="9"/>
      <c r="B94" s="9" t="str">
        <f>IF(ISBLANK(E94),B93,IF(AND(F94=0,G94=0,H94=0,I94=0,K94=0),"Hide","Show"))</f>
        <v>Show</v>
      </c>
      <c r="C94" s="19">
        <v>1</v>
      </c>
      <c r="D94" s="19">
        <v>8021</v>
      </c>
      <c r="E94" s="6" t="s">
        <v>82</v>
      </c>
      <c r="F94" s="14">
        <v>0</v>
      </c>
      <c r="G94" s="14">
        <v>22447.5</v>
      </c>
      <c r="H94" s="14">
        <f>22407*$C94</f>
        <v>22407</v>
      </c>
      <c r="I94" s="14">
        <v>0</v>
      </c>
      <c r="J94" s="14">
        <v>15814.5</v>
      </c>
      <c r="K94" s="14">
        <v>15814.5</v>
      </c>
      <c r="L94" s="65">
        <f>IFERROR($G94/$H94,0)</f>
        <v>1.0018074708796358</v>
      </c>
    </row>
    <row r="95" spans="1:12" x14ac:dyDescent="0.2">
      <c r="A95" s="9"/>
      <c r="B95" s="9" t="str">
        <f>IF(ISBLANK(E95),B94,IF(AND(F95=0,G95=0,H95=0,I95=0,K95=0),"Hide","Show"))</f>
        <v>Show</v>
      </c>
      <c r="C95" s="19">
        <v>1</v>
      </c>
      <c r="D95" s="19">
        <v>8101</v>
      </c>
      <c r="E95" s="6" t="s">
        <v>83</v>
      </c>
      <c r="F95" s="14">
        <v>0</v>
      </c>
      <c r="G95" s="14">
        <v>4.34</v>
      </c>
      <c r="H95" s="14">
        <f>150*$C95</f>
        <v>150</v>
      </c>
      <c r="I95" s="14">
        <v>0</v>
      </c>
      <c r="J95" s="14">
        <v>0</v>
      </c>
      <c r="K95" s="14">
        <v>0</v>
      </c>
      <c r="L95" s="65">
        <f>IFERROR($G95/$H95,0)</f>
        <v>2.8933333333333332E-2</v>
      </c>
    </row>
    <row r="96" spans="1:12" hidden="1" x14ac:dyDescent="0.2">
      <c r="A96" s="9"/>
      <c r="B96" s="9" t="str">
        <f>IF(ISBLANK(E96),B95,IF(AND(F96=0,G96=0,H96=0,I96=0,K96=0),"Hide","Show"))</f>
        <v>Hide</v>
      </c>
      <c r="C96" s="19">
        <v>1</v>
      </c>
      <c r="D96" s="19">
        <v>8111</v>
      </c>
      <c r="E96" s="6" t="s">
        <v>84</v>
      </c>
      <c r="F96" s="14">
        <v>0</v>
      </c>
      <c r="G96" s="14">
        <v>0</v>
      </c>
      <c r="H96" s="14">
        <f>0*$C96</f>
        <v>0</v>
      </c>
      <c r="I96" s="14">
        <v>0</v>
      </c>
      <c r="J96" s="14">
        <v>0</v>
      </c>
      <c r="K96" s="14">
        <v>0</v>
      </c>
      <c r="L96" s="65">
        <f>IFERROR($G96/$H96,0)</f>
        <v>0</v>
      </c>
    </row>
    <row r="97" spans="1:12" hidden="1" x14ac:dyDescent="0.2">
      <c r="A97" s="9"/>
      <c r="B97" s="9" t="str">
        <f>IF(ISBLANK(E97),B96,IF(AND(F97=0,G97=0,H97=0,I97=0,K97=0),"Hide","Show"))</f>
        <v>Hide</v>
      </c>
      <c r="C97" s="19">
        <v>1</v>
      </c>
      <c r="D97" s="19">
        <v>8121</v>
      </c>
      <c r="E97" s="6" t="s">
        <v>85</v>
      </c>
      <c r="F97" s="14">
        <v>0</v>
      </c>
      <c r="G97" s="14">
        <v>0</v>
      </c>
      <c r="H97" s="14">
        <f>0*$C97</f>
        <v>0</v>
      </c>
      <c r="I97" s="14">
        <v>0</v>
      </c>
      <c r="J97" s="14">
        <v>0</v>
      </c>
      <c r="K97" s="14">
        <v>0</v>
      </c>
      <c r="L97" s="65">
        <f>IFERROR($G97/$H97,0)</f>
        <v>0</v>
      </c>
    </row>
    <row r="98" spans="1:12" hidden="1" x14ac:dyDescent="0.2">
      <c r="A98" s="9"/>
      <c r="B98" s="9" t="str">
        <f>IF(ISBLANK(E98),B97,IF(AND(F98=0,G98=0,H98=0,I98=0,K98=0),"Hide","Show"))</f>
        <v>Hide</v>
      </c>
      <c r="C98" s="19">
        <v>1</v>
      </c>
      <c r="D98" s="19">
        <v>8131</v>
      </c>
      <c r="E98" s="6" t="s">
        <v>86</v>
      </c>
      <c r="F98" s="14">
        <v>0</v>
      </c>
      <c r="G98" s="14">
        <v>0</v>
      </c>
      <c r="H98" s="14">
        <f>0*$C98</f>
        <v>0</v>
      </c>
      <c r="I98" s="14">
        <v>0</v>
      </c>
      <c r="J98" s="14">
        <v>0</v>
      </c>
      <c r="K98" s="14">
        <v>0</v>
      </c>
      <c r="L98" s="65">
        <f>IFERROR($G98/$H98,0)</f>
        <v>0</v>
      </c>
    </row>
    <row r="99" spans="1:12" hidden="1" x14ac:dyDescent="0.2">
      <c r="A99" s="9"/>
      <c r="B99" s="9" t="str">
        <f>IF(ISBLANK(E99),B98,IF(AND(F99=0,G99=0,H99=0,I99=0,K99=0),"Hide","Show"))</f>
        <v>Hide</v>
      </c>
      <c r="C99" s="19">
        <v>1</v>
      </c>
      <c r="D99" s="19">
        <v>8141</v>
      </c>
      <c r="E99" s="6" t="s">
        <v>87</v>
      </c>
      <c r="F99" s="14">
        <v>0</v>
      </c>
      <c r="G99" s="14">
        <v>0</v>
      </c>
      <c r="H99" s="14">
        <f>0*$C99</f>
        <v>0</v>
      </c>
      <c r="I99" s="14">
        <v>0</v>
      </c>
      <c r="J99" s="14">
        <v>0</v>
      </c>
      <c r="K99" s="14">
        <v>0</v>
      </c>
      <c r="L99" s="65">
        <f>IFERROR($G99/$H99,0)</f>
        <v>0</v>
      </c>
    </row>
    <row r="100" spans="1:12" hidden="1" x14ac:dyDescent="0.2">
      <c r="A100" s="9"/>
      <c r="B100" s="9" t="str">
        <f>IF(ISBLANK(E100),B99,IF(AND(F100=0,G100=0,H100=0,I100=0,K100=0),"Hide","Show"))</f>
        <v>Hide</v>
      </c>
      <c r="C100" s="19">
        <v>1</v>
      </c>
      <c r="D100" s="19">
        <v>8171</v>
      </c>
      <c r="E100" s="6" t="s">
        <v>88</v>
      </c>
      <c r="F100" s="14">
        <v>0</v>
      </c>
      <c r="G100" s="14">
        <v>0</v>
      </c>
      <c r="H100" s="14">
        <f>0*$C100</f>
        <v>0</v>
      </c>
      <c r="I100" s="14">
        <v>0</v>
      </c>
      <c r="J100" s="14">
        <v>0</v>
      </c>
      <c r="K100" s="14">
        <v>0</v>
      </c>
      <c r="L100" s="65">
        <f>IFERROR($G100/$H100,0)</f>
        <v>0</v>
      </c>
    </row>
    <row r="101" spans="1:12" x14ac:dyDescent="0.2">
      <c r="A101" s="9"/>
      <c r="B101" s="9" t="str">
        <f>IF(ISBLANK(E101),B100,IF(AND(F101=0,G101=0,H101=0,I101=0,K101=0),"Hide","Show"))</f>
        <v>Show</v>
      </c>
      <c r="C101" s="19">
        <v>1</v>
      </c>
      <c r="D101" s="19">
        <v>8901</v>
      </c>
      <c r="E101" s="6" t="s">
        <v>89</v>
      </c>
      <c r="F101" s="14">
        <v>0</v>
      </c>
      <c r="G101" s="14">
        <v>1250</v>
      </c>
      <c r="H101" s="14">
        <f>0*$C101</f>
        <v>0</v>
      </c>
      <c r="I101" s="14">
        <v>0</v>
      </c>
      <c r="J101" s="14">
        <v>0</v>
      </c>
      <c r="K101" s="14">
        <v>0</v>
      </c>
      <c r="L101" s="65">
        <f>IFERROR($G101/$H101,0)</f>
        <v>0</v>
      </c>
    </row>
    <row r="102" spans="1:12" x14ac:dyDescent="0.2">
      <c r="A102" s="9"/>
      <c r="B102" s="9" t="str">
        <f>IF(ISBLANK(E102),B101,IF(AND(F102=0,G102=0,H102=0,I102=0,K102=0),"Hide","Show"))</f>
        <v>Show</v>
      </c>
      <c r="E102" s="20" t="s">
        <v>90</v>
      </c>
      <c r="F102" s="27">
        <f>SUBTOTAL(9,F93:F101)</f>
        <v>0</v>
      </c>
      <c r="G102" s="27">
        <f>SUBTOTAL(9,G93:G101)</f>
        <v>23701.84</v>
      </c>
      <c r="H102" s="27">
        <f>SUBTOTAL(9,H93:H101)</f>
        <v>22557</v>
      </c>
      <c r="I102" s="27">
        <f>SUBTOTAL(9,I93:I101)</f>
        <v>0</v>
      </c>
      <c r="J102" s="27">
        <f>SUBTOTAL(9,J93:J101)</f>
        <v>15814.5</v>
      </c>
      <c r="K102" s="27">
        <f>SUBTOTAL(9,K93:K101)</f>
        <v>15814.5</v>
      </c>
      <c r="L102" s="68">
        <f>IFERROR($G102/$H102,0)</f>
        <v>1.0507532029968525</v>
      </c>
    </row>
    <row r="103" spans="1:12" x14ac:dyDescent="0.2">
      <c r="A103" s="9"/>
      <c r="B103" s="9" t="str">
        <f>IF(ISBLANK(E103),B102,IF(AND(F103=0,G103=0,H103=0,I103=0,K103=0),"Hide","Show"))</f>
        <v>Show</v>
      </c>
      <c r="E103" s="6"/>
    </row>
    <row r="104" spans="1:12" hidden="1" x14ac:dyDescent="0.2">
      <c r="A104" s="9"/>
      <c r="B104" s="9" t="str">
        <f>IF(ISBLANK(E104),B103,IF(AND(F104=0,G104=0,H104=0,I104=0,K104=0),"Hide","Show"))</f>
        <v>Hide</v>
      </c>
      <c r="C104" s="19">
        <v>1</v>
      </c>
      <c r="D104" s="19">
        <v>9601</v>
      </c>
      <c r="E104" s="6" t="s">
        <v>91</v>
      </c>
      <c r="F104" s="14">
        <v>0</v>
      </c>
      <c r="G104" s="14">
        <v>0</v>
      </c>
      <c r="H104" s="14">
        <f>0*$C104</f>
        <v>0</v>
      </c>
      <c r="I104" s="14">
        <v>0</v>
      </c>
      <c r="J104" s="14">
        <v>0</v>
      </c>
      <c r="K104" s="14">
        <v>0</v>
      </c>
      <c r="L104" s="65">
        <f>IFERROR($G104/$H104,0)</f>
        <v>0</v>
      </c>
    </row>
    <row r="105" spans="1:12" hidden="1" x14ac:dyDescent="0.2">
      <c r="A105" s="9"/>
      <c r="B105" s="9" t="str">
        <f>IF(ISBLANK(E105),B104,IF(AND(F105=0,G105=0,H105=0,I105=0,K105=0),"Hide","Show"))</f>
        <v>Hide</v>
      </c>
      <c r="C105" s="19">
        <v>1</v>
      </c>
      <c r="D105" s="19">
        <v>9611</v>
      </c>
      <c r="E105" s="6" t="s">
        <v>92</v>
      </c>
      <c r="F105" s="14">
        <v>0</v>
      </c>
      <c r="G105" s="14">
        <v>0</v>
      </c>
      <c r="H105" s="14">
        <f>0*$C105</f>
        <v>0</v>
      </c>
      <c r="I105" s="14">
        <v>0</v>
      </c>
      <c r="J105" s="14">
        <v>0</v>
      </c>
      <c r="K105" s="14">
        <v>0</v>
      </c>
      <c r="L105" s="65">
        <f>IFERROR($G105/$H105,0)</f>
        <v>0</v>
      </c>
    </row>
    <row r="106" spans="1:12" hidden="1" x14ac:dyDescent="0.2">
      <c r="A106" s="9"/>
      <c r="B106" s="9" t="str">
        <f>IF(ISBLANK(E106),B105,IF(AND(F106=0,G106=0,H106=0,I106=0,K106=0),"Hide","Show"))</f>
        <v>Hide</v>
      </c>
      <c r="C106" s="19">
        <v>1</v>
      </c>
      <c r="D106" s="19">
        <v>9631</v>
      </c>
      <c r="E106" s="6" t="s">
        <v>93</v>
      </c>
      <c r="F106" s="14">
        <v>0</v>
      </c>
      <c r="G106" s="14">
        <v>0</v>
      </c>
      <c r="H106" s="14">
        <f>0*$C106</f>
        <v>0</v>
      </c>
      <c r="I106" s="14">
        <v>0</v>
      </c>
      <c r="J106" s="14">
        <v>0</v>
      </c>
      <c r="K106" s="14">
        <v>0</v>
      </c>
      <c r="L106" s="65">
        <f>IFERROR($G106/$H106,0)</f>
        <v>0</v>
      </c>
    </row>
    <row r="107" spans="1:12" hidden="1" x14ac:dyDescent="0.2">
      <c r="A107" s="9"/>
      <c r="B107" s="9" t="str">
        <f>IF(ISBLANK(E107),B106,IF(AND(F107=0,G107=0,H107=0,I107=0,K107=0),"Hide","Show"))</f>
        <v>Hide</v>
      </c>
      <c r="C107" s="19">
        <v>1</v>
      </c>
      <c r="D107" s="19">
        <v>9651</v>
      </c>
      <c r="E107" s="6" t="s">
        <v>94</v>
      </c>
      <c r="F107" s="14">
        <v>0</v>
      </c>
      <c r="G107" s="14">
        <v>0</v>
      </c>
      <c r="H107" s="14">
        <f>0*$C107</f>
        <v>0</v>
      </c>
      <c r="I107" s="14">
        <v>0</v>
      </c>
      <c r="J107" s="14">
        <v>0</v>
      </c>
      <c r="K107" s="14">
        <v>0</v>
      </c>
      <c r="L107" s="65">
        <f>IFERROR($G107/$H107,0)</f>
        <v>0</v>
      </c>
    </row>
    <row r="108" spans="1:12" hidden="1" x14ac:dyDescent="0.2">
      <c r="A108" s="9"/>
      <c r="B108" s="9" t="str">
        <f>IF(ISBLANK(E108),B107,IF(AND(F108=0,G108=0,H108=0,I108=0,K108=0),"Hide","Show"))</f>
        <v>Hide</v>
      </c>
      <c r="C108" s="19">
        <v>1</v>
      </c>
      <c r="D108" s="19">
        <v>9691</v>
      </c>
      <c r="E108" s="6" t="s">
        <v>95</v>
      </c>
      <c r="F108" s="14">
        <v>0</v>
      </c>
      <c r="G108" s="14">
        <v>0</v>
      </c>
      <c r="H108" s="14">
        <f>0*$C108</f>
        <v>0</v>
      </c>
      <c r="I108" s="14">
        <v>0</v>
      </c>
      <c r="J108" s="14">
        <v>0</v>
      </c>
      <c r="K108" s="14">
        <v>0</v>
      </c>
      <c r="L108" s="65">
        <f>IFERROR($G108/$H108,0)</f>
        <v>0</v>
      </c>
    </row>
    <row r="109" spans="1:12" x14ac:dyDescent="0.2">
      <c r="A109" s="9"/>
      <c r="B109" s="9" t="str">
        <f>IF(ISBLANK(E109),B108,IF(AND(F109=0,G109=0,H109=0,I109=0,K109=0),"Hide","Show"))</f>
        <v>Show</v>
      </c>
      <c r="C109" s="19">
        <v>1</v>
      </c>
      <c r="D109" s="19">
        <v>9692</v>
      </c>
      <c r="E109" s="6" t="s">
        <v>96</v>
      </c>
      <c r="F109" s="14">
        <v>0</v>
      </c>
      <c r="G109" s="14">
        <v>500</v>
      </c>
      <c r="H109" s="14">
        <f>500*$C109</f>
        <v>500</v>
      </c>
      <c r="I109" s="14">
        <v>0</v>
      </c>
      <c r="J109" s="14">
        <v>500</v>
      </c>
      <c r="K109" s="14">
        <v>500</v>
      </c>
      <c r="L109" s="65">
        <f>IFERROR($G109/$H109,0)</f>
        <v>1</v>
      </c>
    </row>
    <row r="110" spans="1:12" hidden="1" x14ac:dyDescent="0.2">
      <c r="A110" s="9"/>
      <c r="B110" s="9" t="str">
        <f>IF(ISBLANK(E110),B109,IF(AND(F110=0,G110=0,H110=0,I110=0,K110=0),"Hide","Show"))</f>
        <v>Hide</v>
      </c>
      <c r="C110" s="19">
        <v>1</v>
      </c>
      <c r="D110" s="19">
        <v>9701</v>
      </c>
      <c r="E110" s="6" t="s">
        <v>97</v>
      </c>
      <c r="F110" s="14">
        <v>0</v>
      </c>
      <c r="G110" s="14">
        <v>0</v>
      </c>
      <c r="H110" s="14">
        <f>0*$C110</f>
        <v>0</v>
      </c>
      <c r="I110" s="14">
        <v>0</v>
      </c>
      <c r="J110" s="14">
        <v>0</v>
      </c>
      <c r="K110" s="14">
        <v>0</v>
      </c>
      <c r="L110" s="65">
        <f>IFERROR($G110/$H110,0)</f>
        <v>0</v>
      </c>
    </row>
    <row r="111" spans="1:12" hidden="1" x14ac:dyDescent="0.2">
      <c r="A111" s="9"/>
      <c r="B111" s="9" t="str">
        <f>IF(ISBLANK(E111),B110,IF(AND(F111=0,G111=0,H111=0,I111=0,K111=0),"Hide","Show"))</f>
        <v>Hide</v>
      </c>
      <c r="C111" s="19">
        <v>1</v>
      </c>
      <c r="D111" s="19">
        <v>9711</v>
      </c>
      <c r="E111" s="6" t="s">
        <v>98</v>
      </c>
      <c r="F111" s="14">
        <v>0</v>
      </c>
      <c r="G111" s="14">
        <v>0</v>
      </c>
      <c r="H111" s="14">
        <f>0*$C111</f>
        <v>0</v>
      </c>
      <c r="I111" s="14">
        <v>0</v>
      </c>
      <c r="J111" s="14">
        <v>0</v>
      </c>
      <c r="K111" s="14">
        <v>0</v>
      </c>
      <c r="L111" s="65">
        <f>IFERROR($G111/$H111,0)</f>
        <v>0</v>
      </c>
    </row>
    <row r="112" spans="1:12" hidden="1" x14ac:dyDescent="0.2">
      <c r="A112" s="9"/>
      <c r="B112" s="9" t="str">
        <f>IF(ISBLANK(E112),B111,IF(AND(F112=0,G112=0,H112=0,I112=0,K112=0),"Hide","Show"))</f>
        <v>Hide</v>
      </c>
      <c r="C112" s="19">
        <v>1</v>
      </c>
      <c r="D112" s="19">
        <v>9721</v>
      </c>
      <c r="E112" s="6" t="s">
        <v>99</v>
      </c>
      <c r="F112" s="14">
        <v>0</v>
      </c>
      <c r="G112" s="14">
        <v>0</v>
      </c>
      <c r="H112" s="14">
        <f>0*$C112</f>
        <v>0</v>
      </c>
      <c r="I112" s="14">
        <v>0</v>
      </c>
      <c r="J112" s="14">
        <v>0</v>
      </c>
      <c r="K112" s="14">
        <v>0</v>
      </c>
      <c r="L112" s="65">
        <f>IFERROR($G112/$H112,0)</f>
        <v>0</v>
      </c>
    </row>
    <row r="113" spans="1:12" hidden="1" x14ac:dyDescent="0.2">
      <c r="A113" s="9"/>
      <c r="B113" s="9" t="str">
        <f>IF(ISBLANK(E113),B112,IF(AND(F113=0,G113=0,H113=0,I113=0,K113=0),"Hide","Show"))</f>
        <v>Hide</v>
      </c>
      <c r="C113" s="19">
        <v>1</v>
      </c>
      <c r="D113" s="19">
        <v>9731</v>
      </c>
      <c r="E113" s="6" t="s">
        <v>100</v>
      </c>
      <c r="F113" s="14">
        <v>0</v>
      </c>
      <c r="G113" s="14">
        <v>0</v>
      </c>
      <c r="H113" s="14">
        <f>0*$C113</f>
        <v>0</v>
      </c>
      <c r="I113" s="14">
        <v>0</v>
      </c>
      <c r="J113" s="14">
        <v>0</v>
      </c>
      <c r="K113" s="14">
        <v>0</v>
      </c>
      <c r="L113" s="65">
        <f>IFERROR($G113/$H113,0)</f>
        <v>0</v>
      </c>
    </row>
    <row r="114" spans="1:12" hidden="1" x14ac:dyDescent="0.2">
      <c r="A114" s="9"/>
      <c r="B114" s="9" t="str">
        <f>IF(ISBLANK(E114),B113,IF(AND(F114=0,G114=0,H114=0,I114=0,K114=0),"Hide","Show"))</f>
        <v>Hide</v>
      </c>
      <c r="C114" s="19">
        <v>1</v>
      </c>
      <c r="D114" s="19">
        <v>9801</v>
      </c>
      <c r="E114" s="6" t="s">
        <v>101</v>
      </c>
      <c r="F114" s="14">
        <v>0</v>
      </c>
      <c r="G114" s="14">
        <v>0</v>
      </c>
      <c r="H114" s="14">
        <f>0*$C114</f>
        <v>0</v>
      </c>
      <c r="I114" s="14">
        <v>0</v>
      </c>
      <c r="J114" s="14">
        <v>0</v>
      </c>
      <c r="K114" s="14">
        <v>0</v>
      </c>
      <c r="L114" s="65">
        <f>IFERROR($G114/$H114,0)</f>
        <v>0</v>
      </c>
    </row>
    <row r="115" spans="1:12" hidden="1" x14ac:dyDescent="0.2">
      <c r="A115" s="9"/>
      <c r="B115" s="9" t="str">
        <f>IF(ISBLANK(E115),B114,IF(AND(F115=0,G115=0,H115=0,I115=0,K115=0),"Hide","Show"))</f>
        <v>Hide</v>
      </c>
      <c r="C115" s="19">
        <v>1</v>
      </c>
      <c r="D115" s="19">
        <v>9811</v>
      </c>
      <c r="E115" s="6" t="s">
        <v>102</v>
      </c>
      <c r="F115" s="14">
        <v>0</v>
      </c>
      <c r="G115" s="14">
        <v>0</v>
      </c>
      <c r="H115" s="14">
        <f>0*$C115</f>
        <v>0</v>
      </c>
      <c r="I115" s="14">
        <v>0</v>
      </c>
      <c r="J115" s="14">
        <v>0</v>
      </c>
      <c r="K115" s="14">
        <v>0</v>
      </c>
      <c r="L115" s="65">
        <f>IFERROR($G115/$H115,0)</f>
        <v>0</v>
      </c>
    </row>
    <row r="116" spans="1:12" hidden="1" x14ac:dyDescent="0.2">
      <c r="A116" s="9"/>
      <c r="B116" s="9" t="str">
        <f>IF(ISBLANK(E116),B115,IF(AND(F116=0,G116=0,H116=0,I116=0,K116=0),"Hide","Show"))</f>
        <v>Hide</v>
      </c>
      <c r="C116" s="19">
        <v>1</v>
      </c>
      <c r="D116" s="19">
        <v>9831</v>
      </c>
      <c r="E116" s="6" t="s">
        <v>103</v>
      </c>
      <c r="F116" s="14">
        <v>0</v>
      </c>
      <c r="G116" s="14">
        <v>0</v>
      </c>
      <c r="H116" s="14">
        <f>0*$C116</f>
        <v>0</v>
      </c>
      <c r="I116" s="14">
        <v>0</v>
      </c>
      <c r="J116" s="14">
        <v>0</v>
      </c>
      <c r="K116" s="14">
        <v>0</v>
      </c>
      <c r="L116" s="65">
        <f>IFERROR($G116/$H116,0)</f>
        <v>0</v>
      </c>
    </row>
    <row r="117" spans="1:12" hidden="1" x14ac:dyDescent="0.2">
      <c r="A117" s="9"/>
      <c r="B117" s="9" t="str">
        <f>IF(ISBLANK(E117),B116,IF(AND(F117=0,G117=0,H117=0,I117=0,K117=0),"Hide","Show"))</f>
        <v>Hide</v>
      </c>
      <c r="C117" s="19">
        <v>1</v>
      </c>
      <c r="D117" s="19">
        <v>9851</v>
      </c>
      <c r="E117" s="6" t="s">
        <v>104</v>
      </c>
      <c r="F117" s="14">
        <v>0</v>
      </c>
      <c r="G117" s="14">
        <v>0</v>
      </c>
      <c r="H117" s="14">
        <f>0*$C117</f>
        <v>0</v>
      </c>
      <c r="I117" s="14">
        <v>0</v>
      </c>
      <c r="J117" s="14">
        <v>0</v>
      </c>
      <c r="K117" s="14">
        <v>0</v>
      </c>
      <c r="L117" s="65">
        <f>IFERROR($G117/$H117,0)</f>
        <v>0</v>
      </c>
    </row>
    <row r="118" spans="1:12" hidden="1" x14ac:dyDescent="0.2">
      <c r="A118" s="9"/>
      <c r="B118" s="9" t="str">
        <f>IF(ISBLANK(E118),B117,IF(AND(F118=0,G118=0,H118=0,I118=0,K118=0),"Hide","Show"))</f>
        <v>Hide</v>
      </c>
      <c r="C118" s="19">
        <v>1</v>
      </c>
      <c r="D118" s="19">
        <v>9891</v>
      </c>
      <c r="E118" s="6" t="s">
        <v>105</v>
      </c>
      <c r="F118" s="14">
        <v>0</v>
      </c>
      <c r="G118" s="14">
        <v>0</v>
      </c>
      <c r="H118" s="14">
        <f>0*$C118</f>
        <v>0</v>
      </c>
      <c r="I118" s="14">
        <v>0</v>
      </c>
      <c r="J118" s="14">
        <v>0</v>
      </c>
      <c r="K118" s="14">
        <v>0</v>
      </c>
      <c r="L118" s="65">
        <f>IFERROR($G118/$H118,0)</f>
        <v>0</v>
      </c>
    </row>
    <row r="119" spans="1:12" hidden="1" x14ac:dyDescent="0.2">
      <c r="A119" s="9"/>
      <c r="B119" s="9" t="str">
        <f>IF(ISBLANK(E119),B118,IF(AND(F119=0,G119=0,H119=0,I119=0,K119=0),"Hide","Show"))</f>
        <v>Hide</v>
      </c>
      <c r="C119" s="19">
        <v>1</v>
      </c>
      <c r="D119" s="19">
        <v>9892</v>
      </c>
      <c r="E119" s="6" t="s">
        <v>106</v>
      </c>
      <c r="F119" s="14">
        <v>0</v>
      </c>
      <c r="G119" s="14">
        <v>0</v>
      </c>
      <c r="H119" s="14">
        <f>0*$C119</f>
        <v>0</v>
      </c>
      <c r="I119" s="14">
        <v>0</v>
      </c>
      <c r="J119" s="14">
        <v>0</v>
      </c>
      <c r="K119" s="14">
        <v>0</v>
      </c>
      <c r="L119" s="65">
        <f>IFERROR($G119/$H119,0)</f>
        <v>0</v>
      </c>
    </row>
    <row r="120" spans="1:12" hidden="1" x14ac:dyDescent="0.2">
      <c r="A120" s="9"/>
      <c r="B120" s="9" t="str">
        <f>IF(ISBLANK(E120),B119,IF(AND(F120=0,G120=0,H120=0,I120=0,K120=0),"Hide","Show"))</f>
        <v>Hide</v>
      </c>
      <c r="C120" s="19">
        <v>1</v>
      </c>
      <c r="D120" s="19">
        <v>9901</v>
      </c>
      <c r="E120" s="6" t="s">
        <v>107</v>
      </c>
      <c r="F120" s="14">
        <v>0</v>
      </c>
      <c r="G120" s="14">
        <v>0</v>
      </c>
      <c r="H120" s="14">
        <f>0*$C120</f>
        <v>0</v>
      </c>
      <c r="I120" s="14">
        <v>0</v>
      </c>
      <c r="J120" s="14">
        <v>0</v>
      </c>
      <c r="K120" s="14">
        <v>0</v>
      </c>
      <c r="L120" s="65">
        <f>IFERROR($G120/$H120,0)</f>
        <v>0</v>
      </c>
    </row>
    <row r="121" spans="1:12" hidden="1" x14ac:dyDescent="0.2">
      <c r="A121" s="9"/>
      <c r="B121" s="9" t="str">
        <f>IF(ISBLANK(E121),B120,IF(AND(F121=0,G121=0,H121=0,I121=0,K121=0),"Hide","Show"))</f>
        <v>Hide</v>
      </c>
      <c r="C121" s="19">
        <v>1</v>
      </c>
      <c r="D121" s="19">
        <v>9911</v>
      </c>
      <c r="E121" s="6" t="s">
        <v>108</v>
      </c>
      <c r="F121" s="14">
        <v>0</v>
      </c>
      <c r="G121" s="14">
        <v>0</v>
      </c>
      <c r="H121" s="14">
        <f>0*$C121</f>
        <v>0</v>
      </c>
      <c r="I121" s="14">
        <v>0</v>
      </c>
      <c r="J121" s="14">
        <v>0</v>
      </c>
      <c r="K121" s="14">
        <v>0</v>
      </c>
      <c r="L121" s="65">
        <f>IFERROR($G121/$H121,0)</f>
        <v>0</v>
      </c>
    </row>
    <row r="122" spans="1:12" hidden="1" x14ac:dyDescent="0.2">
      <c r="A122" s="9"/>
      <c r="B122" s="9" t="str">
        <f>IF(ISBLANK(E122),B121,IF(AND(F122=0,G122=0,H122=0,I122=0,K122=0),"Hide","Show"))</f>
        <v>Hide</v>
      </c>
      <c r="C122" s="19">
        <v>1</v>
      </c>
      <c r="D122" s="19">
        <v>9921</v>
      </c>
      <c r="E122" s="6" t="s">
        <v>109</v>
      </c>
      <c r="F122" s="14">
        <v>0</v>
      </c>
      <c r="G122" s="14">
        <v>0</v>
      </c>
      <c r="H122" s="14">
        <f>0*$C122</f>
        <v>0</v>
      </c>
      <c r="I122" s="14">
        <v>0</v>
      </c>
      <c r="J122" s="14">
        <v>0</v>
      </c>
      <c r="K122" s="14">
        <v>0</v>
      </c>
      <c r="L122" s="65">
        <f>IFERROR($G122/$H122,0)</f>
        <v>0</v>
      </c>
    </row>
    <row r="123" spans="1:12" hidden="1" x14ac:dyDescent="0.2">
      <c r="A123" s="9"/>
      <c r="B123" s="9" t="str">
        <f>IF(ISBLANK(E123),B122,IF(AND(F123=0,G123=0,H123=0,I123=0,K123=0),"Hide","Show"))</f>
        <v>Hide</v>
      </c>
      <c r="C123" s="19">
        <v>1</v>
      </c>
      <c r="D123" s="19">
        <v>9931</v>
      </c>
      <c r="E123" s="6" t="s">
        <v>110</v>
      </c>
      <c r="F123" s="14">
        <v>0</v>
      </c>
      <c r="G123" s="14">
        <v>0</v>
      </c>
      <c r="H123" s="14">
        <f>0*$C123</f>
        <v>0</v>
      </c>
      <c r="I123" s="14">
        <v>0</v>
      </c>
      <c r="J123" s="14">
        <v>0</v>
      </c>
      <c r="K123" s="14">
        <v>0</v>
      </c>
      <c r="L123" s="65">
        <f>IFERROR($G123/$H123,0)</f>
        <v>0</v>
      </c>
    </row>
    <row r="124" spans="1:12" x14ac:dyDescent="0.2">
      <c r="A124" s="9"/>
      <c r="B124" s="9" t="str">
        <f>IF(ISBLANK(E124),B123,IF(AND(F124=0,G124=0,H124=0,I124=0,K124=0),"Hide","Show"))</f>
        <v>Show</v>
      </c>
      <c r="E124" s="20" t="s">
        <v>111</v>
      </c>
      <c r="F124" s="27">
        <f>SUBTOTAL(9,F104:F123)</f>
        <v>0</v>
      </c>
      <c r="G124" s="27">
        <f>SUBTOTAL(9,G104:G123)</f>
        <v>500</v>
      </c>
      <c r="H124" s="27">
        <f>SUBTOTAL(9,H104:H123)</f>
        <v>500</v>
      </c>
      <c r="I124" s="27">
        <f>SUBTOTAL(9,I104:I123)</f>
        <v>0</v>
      </c>
      <c r="J124" s="27">
        <f>SUBTOTAL(9,J104:J123)</f>
        <v>500</v>
      </c>
      <c r="K124" s="27">
        <f>SUBTOTAL(9,K104:K123)</f>
        <v>500</v>
      </c>
      <c r="L124" s="68">
        <f>IFERROR($G124/$H124,0)</f>
        <v>1</v>
      </c>
    </row>
    <row r="125" spans="1:12" x14ac:dyDescent="0.2">
      <c r="A125" s="9"/>
      <c r="B125" s="9" t="str">
        <f>IF(ISBLANK(E125),B124,IF(AND(F125=0,G125=0,H125=0,I125=0,K125=0),"Hide","Show"))</f>
        <v>Show</v>
      </c>
      <c r="E125" s="6"/>
    </row>
    <row r="126" spans="1:12" x14ac:dyDescent="0.2">
      <c r="A126" s="9"/>
      <c r="B126" s="9" t="str">
        <f>IF(ISBLANK(E126),B125,IF(AND(F126=0,G126=0,H126=0,I126=0,K126=0),"Hide","Show"))</f>
        <v>Show</v>
      </c>
      <c r="E126" s="20" t="s">
        <v>112</v>
      </c>
      <c r="F126" s="28">
        <f>SUBTOTAL(9,F43:F124)</f>
        <v>513.13</v>
      </c>
      <c r="G126" s="28">
        <f>SUBTOTAL(9,G43:G124)</f>
        <v>34328.04</v>
      </c>
      <c r="H126" s="28">
        <f>SUBTOTAL(9,H43:H124)</f>
        <v>52612</v>
      </c>
      <c r="I126" s="28">
        <f>SUBTOTAL(9,I43:I124)</f>
        <v>88.27</v>
      </c>
      <c r="J126" s="28">
        <f>SUBTOTAL(9,J43:J124)</f>
        <v>17227.32</v>
      </c>
      <c r="K126" s="28">
        <f>SUBTOTAL(9,K43:K124)</f>
        <v>21133.59</v>
      </c>
      <c r="L126" s="66">
        <f>IFERROR($G126/$H126,0)</f>
        <v>0.65247548087888696</v>
      </c>
    </row>
    <row r="127" spans="1:12" x14ac:dyDescent="0.2">
      <c r="A127" s="9"/>
      <c r="B127" s="9" t="str">
        <f>IF(ISBLANK(E127),B126,IF(AND(F127=0,G127=0,H127=0,I127=0,K127=0),"Hide","Show"))</f>
        <v>Show</v>
      </c>
      <c r="E127" s="6"/>
    </row>
    <row r="128" spans="1:12" ht="13.5" thickBot="1" x14ac:dyDescent="0.25">
      <c r="A128" s="9"/>
      <c r="B128" s="9" t="str">
        <f>IF(ISBLANK(E128),B127,IF(AND(F128=0,G128=0,H128=0,I128=0,K128=0),"Hide","Show"))</f>
        <v>Show</v>
      </c>
      <c r="E128" s="20" t="s">
        <v>2345</v>
      </c>
      <c r="F128" s="34">
        <f>F41-F126</f>
        <v>5232.2499999999991</v>
      </c>
      <c r="G128" s="34">
        <f>G41-G126</f>
        <v>-18484.089999999997</v>
      </c>
      <c r="H128" s="34">
        <f>H41-H126</f>
        <v>-842</v>
      </c>
      <c r="I128" s="34">
        <f>I41-I126</f>
        <v>2149.27</v>
      </c>
      <c r="J128" s="34">
        <f>J41-J126</f>
        <v>67315.510000000009</v>
      </c>
      <c r="K128" s="34">
        <f>K41-K126</f>
        <v>64150.950000000012</v>
      </c>
      <c r="L128" s="67"/>
    </row>
    <row r="129" spans="1:5" ht="13.5" thickTop="1" x14ac:dyDescent="0.2">
      <c r="A129" s="9"/>
      <c r="B129" s="9" t="str">
        <f>IF(ISBLANK(E129),B128,IF(AND(F129=0,G129=0,H129=0,I129=0,K129=0),"Hide","Show"))</f>
        <v>Show</v>
      </c>
      <c r="E129" s="6"/>
    </row>
  </sheetData>
  <mergeCells count="3">
    <mergeCell ref="E5:L5"/>
    <mergeCell ref="E6:L6"/>
    <mergeCell ref="E4:L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C568-7968-4E64-9BCE-B807CA361095}">
  <dimension ref="A1:L132"/>
  <sheetViews>
    <sheetView workbookViewId="0"/>
  </sheetViews>
  <sheetFormatPr defaultRowHeight="15" x14ac:dyDescent="0.25"/>
  <sheetData>
    <row r="1" spans="1:12" x14ac:dyDescent="0.25">
      <c r="A1" s="62" t="s">
        <v>2356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  <c r="K1" s="62" t="s">
        <v>183</v>
      </c>
      <c r="L1" s="62" t="s">
        <v>633</v>
      </c>
    </row>
    <row r="2" spans="1:12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  <c r="K2" s="62" t="s">
        <v>184</v>
      </c>
      <c r="L2" s="62" t="s">
        <v>184</v>
      </c>
    </row>
    <row r="4" spans="1:12" x14ac:dyDescent="0.25">
      <c r="A4" s="62" t="s">
        <v>2</v>
      </c>
      <c r="B4" s="62" t="s">
        <v>162</v>
      </c>
      <c r="E4" s="62" t="s">
        <v>3</v>
      </c>
    </row>
    <row r="5" spans="1:12" x14ac:dyDescent="0.25">
      <c r="A5" s="62" t="s">
        <v>4</v>
      </c>
      <c r="B5" s="62" t="s">
        <v>636</v>
      </c>
      <c r="E5" s="62" t="s">
        <v>646</v>
      </c>
    </row>
    <row r="6" spans="1:12" x14ac:dyDescent="0.25">
      <c r="E6" s="62" t="s">
        <v>186</v>
      </c>
    </row>
    <row r="8" spans="1:12" x14ac:dyDescent="0.25">
      <c r="G8" s="62" t="s">
        <v>5</v>
      </c>
      <c r="H8" s="62" t="s">
        <v>187</v>
      </c>
      <c r="I8" s="62" t="s">
        <v>6</v>
      </c>
      <c r="J8" s="62" t="s">
        <v>5</v>
      </c>
      <c r="K8" s="62" t="s">
        <v>2346</v>
      </c>
      <c r="L8" s="62" t="s">
        <v>634</v>
      </c>
    </row>
    <row r="9" spans="1:12" x14ac:dyDescent="0.25">
      <c r="F9" s="62" t="s">
        <v>188</v>
      </c>
      <c r="G9" s="62" t="s">
        <v>189</v>
      </c>
      <c r="H9" s="62" t="s">
        <v>7</v>
      </c>
      <c r="I9" s="62" t="s">
        <v>188</v>
      </c>
      <c r="J9" s="62" t="s">
        <v>647</v>
      </c>
      <c r="K9" s="62" t="s">
        <v>647</v>
      </c>
      <c r="L9" s="62" t="s">
        <v>635</v>
      </c>
    </row>
    <row r="10" spans="1:12" x14ac:dyDescent="0.25">
      <c r="A10" s="62" t="s">
        <v>1</v>
      </c>
      <c r="B10" s="62" t="s">
        <v>8</v>
      </c>
      <c r="C10" s="62" t="s">
        <v>9</v>
      </c>
      <c r="D10" s="62" t="s">
        <v>10</v>
      </c>
    </row>
    <row r="11" spans="1:12" x14ac:dyDescent="0.25">
      <c r="B11" s="62" t="s">
        <v>1536</v>
      </c>
      <c r="C11" s="62" t="s">
        <v>190</v>
      </c>
      <c r="D11" s="62" t="s">
        <v>191</v>
      </c>
      <c r="E11" s="62" t="s">
        <v>11</v>
      </c>
      <c r="F11" s="62" t="s">
        <v>648</v>
      </c>
      <c r="G11" s="62" t="s">
        <v>649</v>
      </c>
      <c r="H11" s="62" t="s">
        <v>2165</v>
      </c>
      <c r="I11" s="62" t="s">
        <v>650</v>
      </c>
      <c r="J11" s="62" t="s">
        <v>1537</v>
      </c>
      <c r="K11" s="62" t="s">
        <v>651</v>
      </c>
      <c r="L11" s="62" t="s">
        <v>1538</v>
      </c>
    </row>
    <row r="12" spans="1:12" x14ac:dyDescent="0.25">
      <c r="B12" s="62" t="s">
        <v>1539</v>
      </c>
      <c r="C12" s="62" t="s">
        <v>190</v>
      </c>
      <c r="D12" s="62" t="s">
        <v>192</v>
      </c>
      <c r="E12" s="62" t="s">
        <v>12</v>
      </c>
      <c r="F12" s="62" t="s">
        <v>652</v>
      </c>
      <c r="G12" s="62" t="s">
        <v>653</v>
      </c>
      <c r="H12" s="62" t="s">
        <v>2166</v>
      </c>
      <c r="I12" s="62" t="s">
        <v>654</v>
      </c>
      <c r="J12" s="62" t="s">
        <v>1540</v>
      </c>
      <c r="K12" s="62" t="s">
        <v>655</v>
      </c>
      <c r="L12" s="62" t="s">
        <v>1541</v>
      </c>
    </row>
    <row r="13" spans="1:12" x14ac:dyDescent="0.25">
      <c r="B13" s="62" t="s">
        <v>1542</v>
      </c>
      <c r="E13" s="62" t="s">
        <v>13</v>
      </c>
      <c r="F13" s="62" t="s">
        <v>656</v>
      </c>
      <c r="G13" s="62" t="s">
        <v>657</v>
      </c>
      <c r="H13" s="62" t="s">
        <v>658</v>
      </c>
      <c r="I13" s="62" t="s">
        <v>659</v>
      </c>
      <c r="J13" s="62" t="s">
        <v>660</v>
      </c>
      <c r="K13" s="62" t="s">
        <v>661</v>
      </c>
      <c r="L13" s="62" t="s">
        <v>1543</v>
      </c>
    </row>
    <row r="14" spans="1:12" x14ac:dyDescent="0.25">
      <c r="B14" s="62" t="s">
        <v>1544</v>
      </c>
    </row>
    <row r="15" spans="1:12" x14ac:dyDescent="0.25">
      <c r="B15" s="62" t="s">
        <v>1545</v>
      </c>
      <c r="C15" s="62" t="s">
        <v>190</v>
      </c>
      <c r="D15" s="62" t="s">
        <v>193</v>
      </c>
      <c r="E15" s="62" t="s">
        <v>14</v>
      </c>
      <c r="F15" s="62" t="s">
        <v>662</v>
      </c>
      <c r="G15" s="62" t="s">
        <v>663</v>
      </c>
      <c r="H15" s="62" t="s">
        <v>2167</v>
      </c>
      <c r="I15" s="62" t="s">
        <v>664</v>
      </c>
      <c r="J15" s="62" t="s">
        <v>1546</v>
      </c>
      <c r="K15" s="62" t="s">
        <v>665</v>
      </c>
      <c r="L15" s="62" t="s">
        <v>1547</v>
      </c>
    </row>
    <row r="16" spans="1:12" x14ac:dyDescent="0.25">
      <c r="B16" s="62" t="s">
        <v>1548</v>
      </c>
      <c r="C16" s="62" t="s">
        <v>190</v>
      </c>
      <c r="D16" s="62" t="s">
        <v>194</v>
      </c>
      <c r="E16" s="62" t="s">
        <v>15</v>
      </c>
      <c r="F16" s="62" t="s">
        <v>666</v>
      </c>
      <c r="G16" s="62" t="s">
        <v>667</v>
      </c>
      <c r="H16" s="62" t="s">
        <v>2168</v>
      </c>
      <c r="I16" s="62" t="s">
        <v>668</v>
      </c>
      <c r="J16" s="62" t="s">
        <v>1549</v>
      </c>
      <c r="K16" s="62" t="s">
        <v>669</v>
      </c>
      <c r="L16" s="62" t="s">
        <v>1550</v>
      </c>
    </row>
    <row r="17" spans="2:12" x14ac:dyDescent="0.25">
      <c r="B17" s="62" t="s">
        <v>1551</v>
      </c>
      <c r="C17" s="62" t="s">
        <v>190</v>
      </c>
      <c r="D17" s="62" t="s">
        <v>195</v>
      </c>
      <c r="E17" s="62" t="s">
        <v>16</v>
      </c>
      <c r="F17" s="62" t="s">
        <v>670</v>
      </c>
      <c r="G17" s="62" t="s">
        <v>671</v>
      </c>
      <c r="H17" s="62" t="s">
        <v>2169</v>
      </c>
      <c r="I17" s="62" t="s">
        <v>672</v>
      </c>
      <c r="J17" s="62" t="s">
        <v>1552</v>
      </c>
      <c r="K17" s="62" t="s">
        <v>673</v>
      </c>
      <c r="L17" s="62" t="s">
        <v>1553</v>
      </c>
    </row>
    <row r="18" spans="2:12" x14ac:dyDescent="0.25">
      <c r="B18" s="62" t="s">
        <v>1554</v>
      </c>
      <c r="E18" s="62" t="s">
        <v>17</v>
      </c>
      <c r="F18" s="62" t="s">
        <v>674</v>
      </c>
      <c r="G18" s="62" t="s">
        <v>675</v>
      </c>
      <c r="H18" s="62" t="s">
        <v>1555</v>
      </c>
      <c r="I18" s="62" t="s">
        <v>676</v>
      </c>
      <c r="J18" s="62" t="s">
        <v>677</v>
      </c>
      <c r="K18" s="62" t="s">
        <v>678</v>
      </c>
      <c r="L18" s="62" t="s">
        <v>1556</v>
      </c>
    </row>
    <row r="19" spans="2:12" x14ac:dyDescent="0.25">
      <c r="B19" s="62" t="s">
        <v>1557</v>
      </c>
    </row>
    <row r="20" spans="2:12" x14ac:dyDescent="0.25">
      <c r="B20" s="62" t="s">
        <v>1558</v>
      </c>
      <c r="C20" s="62" t="s">
        <v>190</v>
      </c>
      <c r="D20" s="62" t="s">
        <v>199</v>
      </c>
      <c r="E20" s="62" t="s">
        <v>18</v>
      </c>
      <c r="F20" s="62" t="s">
        <v>679</v>
      </c>
      <c r="G20" s="62" t="s">
        <v>680</v>
      </c>
      <c r="H20" s="62" t="s">
        <v>2170</v>
      </c>
      <c r="I20" s="62" t="s">
        <v>681</v>
      </c>
      <c r="J20" s="62" t="s">
        <v>1559</v>
      </c>
      <c r="K20" s="62" t="s">
        <v>682</v>
      </c>
      <c r="L20" s="62" t="s">
        <v>1560</v>
      </c>
    </row>
    <row r="21" spans="2:12" x14ac:dyDescent="0.25">
      <c r="B21" s="62" t="s">
        <v>1561</v>
      </c>
      <c r="C21" s="62" t="s">
        <v>190</v>
      </c>
      <c r="D21" s="62" t="s">
        <v>200</v>
      </c>
      <c r="E21" s="62" t="s">
        <v>19</v>
      </c>
      <c r="F21" s="62" t="s">
        <v>683</v>
      </c>
      <c r="G21" s="62" t="s">
        <v>684</v>
      </c>
      <c r="H21" s="62" t="s">
        <v>2171</v>
      </c>
      <c r="I21" s="62" t="s">
        <v>685</v>
      </c>
      <c r="J21" s="62" t="s">
        <v>1562</v>
      </c>
      <c r="K21" s="62" t="s">
        <v>686</v>
      </c>
      <c r="L21" s="62" t="s">
        <v>1563</v>
      </c>
    </row>
    <row r="22" spans="2:12" x14ac:dyDescent="0.25">
      <c r="B22" s="62" t="s">
        <v>1564</v>
      </c>
      <c r="C22" s="62" t="s">
        <v>190</v>
      </c>
      <c r="D22" s="62" t="s">
        <v>201</v>
      </c>
      <c r="E22" s="62" t="s">
        <v>20</v>
      </c>
      <c r="F22" s="62" t="s">
        <v>687</v>
      </c>
      <c r="G22" s="62" t="s">
        <v>688</v>
      </c>
      <c r="H22" s="62" t="s">
        <v>2172</v>
      </c>
      <c r="I22" s="62" t="s">
        <v>689</v>
      </c>
      <c r="J22" s="62" t="s">
        <v>1565</v>
      </c>
      <c r="K22" s="62" t="s">
        <v>690</v>
      </c>
      <c r="L22" s="62" t="s">
        <v>1566</v>
      </c>
    </row>
    <row r="23" spans="2:12" x14ac:dyDescent="0.25">
      <c r="B23" s="62" t="s">
        <v>1567</v>
      </c>
      <c r="C23" s="62" t="s">
        <v>190</v>
      </c>
      <c r="D23" s="62" t="s">
        <v>202</v>
      </c>
      <c r="E23" s="62" t="s">
        <v>21</v>
      </c>
      <c r="F23" s="62" t="s">
        <v>691</v>
      </c>
      <c r="G23" s="62" t="s">
        <v>692</v>
      </c>
      <c r="H23" s="62" t="s">
        <v>2173</v>
      </c>
      <c r="I23" s="62" t="s">
        <v>693</v>
      </c>
      <c r="J23" s="62" t="s">
        <v>1568</v>
      </c>
      <c r="K23" s="62" t="s">
        <v>694</v>
      </c>
      <c r="L23" s="62" t="s">
        <v>1569</v>
      </c>
    </row>
    <row r="24" spans="2:12" x14ac:dyDescent="0.25">
      <c r="B24" s="62" t="s">
        <v>1570</v>
      </c>
      <c r="E24" s="62" t="s">
        <v>22</v>
      </c>
      <c r="F24" s="62" t="s">
        <v>695</v>
      </c>
      <c r="G24" s="62" t="s">
        <v>696</v>
      </c>
      <c r="H24" s="62" t="s">
        <v>697</v>
      </c>
      <c r="I24" s="62" t="s">
        <v>698</v>
      </c>
      <c r="J24" s="62" t="s">
        <v>699</v>
      </c>
      <c r="K24" s="62" t="s">
        <v>700</v>
      </c>
      <c r="L24" s="62" t="s">
        <v>1571</v>
      </c>
    </row>
    <row r="25" spans="2:12" x14ac:dyDescent="0.25">
      <c r="B25" s="62" t="s">
        <v>1572</v>
      </c>
    </row>
    <row r="26" spans="2:12" x14ac:dyDescent="0.25">
      <c r="B26" s="62" t="s">
        <v>1573</v>
      </c>
      <c r="C26" s="62" t="s">
        <v>190</v>
      </c>
      <c r="D26" s="62" t="s">
        <v>207</v>
      </c>
      <c r="E26" s="62" t="s">
        <v>23</v>
      </c>
      <c r="F26" s="62" t="s">
        <v>701</v>
      </c>
      <c r="G26" s="62" t="s">
        <v>702</v>
      </c>
      <c r="H26" s="62" t="s">
        <v>2174</v>
      </c>
      <c r="I26" s="62" t="s">
        <v>703</v>
      </c>
      <c r="J26" s="62" t="s">
        <v>1574</v>
      </c>
      <c r="K26" s="62" t="s">
        <v>704</v>
      </c>
      <c r="L26" s="62" t="s">
        <v>1575</v>
      </c>
    </row>
    <row r="27" spans="2:12" x14ac:dyDescent="0.25">
      <c r="B27" s="62" t="s">
        <v>1576</v>
      </c>
      <c r="C27" s="62" t="s">
        <v>190</v>
      </c>
      <c r="D27" s="62" t="s">
        <v>208</v>
      </c>
      <c r="E27" s="62" t="s">
        <v>24</v>
      </c>
      <c r="F27" s="62" t="s">
        <v>705</v>
      </c>
      <c r="G27" s="62" t="s">
        <v>706</v>
      </c>
      <c r="H27" s="62" t="s">
        <v>2175</v>
      </c>
      <c r="I27" s="62" t="s">
        <v>707</v>
      </c>
      <c r="J27" s="62" t="s">
        <v>1577</v>
      </c>
      <c r="K27" s="62" t="s">
        <v>708</v>
      </c>
      <c r="L27" s="62" t="s">
        <v>1578</v>
      </c>
    </row>
    <row r="28" spans="2:12" x14ac:dyDescent="0.25">
      <c r="B28" s="62" t="s">
        <v>1579</v>
      </c>
      <c r="C28" s="62" t="s">
        <v>190</v>
      </c>
      <c r="D28" s="62" t="s">
        <v>209</v>
      </c>
      <c r="E28" s="62" t="s">
        <v>25</v>
      </c>
      <c r="F28" s="62" t="s">
        <v>709</v>
      </c>
      <c r="G28" s="62" t="s">
        <v>710</v>
      </c>
      <c r="H28" s="62" t="s">
        <v>2176</v>
      </c>
      <c r="I28" s="62" t="s">
        <v>711</v>
      </c>
      <c r="J28" s="62" t="s">
        <v>1580</v>
      </c>
      <c r="K28" s="62" t="s">
        <v>712</v>
      </c>
      <c r="L28" s="62" t="s">
        <v>1581</v>
      </c>
    </row>
    <row r="29" spans="2:12" x14ac:dyDescent="0.25">
      <c r="B29" s="62" t="s">
        <v>1582</v>
      </c>
      <c r="C29" s="62" t="s">
        <v>190</v>
      </c>
      <c r="D29" s="62" t="s">
        <v>210</v>
      </c>
      <c r="E29" s="62" t="s">
        <v>26</v>
      </c>
      <c r="F29" s="62" t="s">
        <v>713</v>
      </c>
      <c r="G29" s="62" t="s">
        <v>714</v>
      </c>
      <c r="H29" s="62" t="s">
        <v>2177</v>
      </c>
      <c r="I29" s="62" t="s">
        <v>715</v>
      </c>
      <c r="J29" s="62" t="s">
        <v>1583</v>
      </c>
      <c r="K29" s="62" t="s">
        <v>716</v>
      </c>
      <c r="L29" s="62" t="s">
        <v>1584</v>
      </c>
    </row>
    <row r="30" spans="2:12" x14ac:dyDescent="0.25">
      <c r="B30" s="62" t="s">
        <v>1585</v>
      </c>
      <c r="C30" s="62" t="s">
        <v>190</v>
      </c>
      <c r="D30" s="62" t="s">
        <v>211</v>
      </c>
      <c r="E30" s="62" t="s">
        <v>27</v>
      </c>
      <c r="F30" s="62" t="s">
        <v>717</v>
      </c>
      <c r="G30" s="62" t="s">
        <v>718</v>
      </c>
      <c r="H30" s="62" t="s">
        <v>2178</v>
      </c>
      <c r="I30" s="62" t="s">
        <v>719</v>
      </c>
      <c r="J30" s="62" t="s">
        <v>1586</v>
      </c>
      <c r="K30" s="62" t="s">
        <v>720</v>
      </c>
      <c r="L30" s="62" t="s">
        <v>1587</v>
      </c>
    </row>
    <row r="31" spans="2:12" x14ac:dyDescent="0.25">
      <c r="B31" s="62" t="s">
        <v>1588</v>
      </c>
      <c r="E31" s="62" t="s">
        <v>28</v>
      </c>
      <c r="F31" s="62" t="s">
        <v>721</v>
      </c>
      <c r="G31" s="62" t="s">
        <v>722</v>
      </c>
      <c r="H31" s="62" t="s">
        <v>723</v>
      </c>
      <c r="I31" s="62" t="s">
        <v>724</v>
      </c>
      <c r="J31" s="62" t="s">
        <v>725</v>
      </c>
      <c r="K31" s="62" t="s">
        <v>726</v>
      </c>
      <c r="L31" s="62" t="s">
        <v>1589</v>
      </c>
    </row>
    <row r="32" spans="2:12" x14ac:dyDescent="0.25">
      <c r="B32" s="62" t="s">
        <v>1590</v>
      </c>
    </row>
    <row r="33" spans="2:12" x14ac:dyDescent="0.25">
      <c r="B33" s="62" t="s">
        <v>1591</v>
      </c>
      <c r="C33" s="62" t="s">
        <v>190</v>
      </c>
      <c r="D33" s="62" t="s">
        <v>216</v>
      </c>
      <c r="E33" s="62" t="s">
        <v>29</v>
      </c>
      <c r="F33" s="62" t="s">
        <v>727</v>
      </c>
      <c r="G33" s="62" t="s">
        <v>728</v>
      </c>
      <c r="H33" s="62" t="s">
        <v>2179</v>
      </c>
      <c r="I33" s="62" t="s">
        <v>729</v>
      </c>
      <c r="J33" s="62" t="s">
        <v>1592</v>
      </c>
      <c r="K33" s="62" t="s">
        <v>730</v>
      </c>
      <c r="L33" s="62" t="s">
        <v>1593</v>
      </c>
    </row>
    <row r="34" spans="2:12" x14ac:dyDescent="0.25">
      <c r="B34" s="62" t="s">
        <v>1594</v>
      </c>
      <c r="C34" s="62" t="s">
        <v>190</v>
      </c>
      <c r="D34" s="62" t="s">
        <v>217</v>
      </c>
      <c r="E34" s="62" t="s">
        <v>30</v>
      </c>
      <c r="F34" s="62" t="s">
        <v>731</v>
      </c>
      <c r="G34" s="62" t="s">
        <v>732</v>
      </c>
      <c r="H34" s="62" t="s">
        <v>2180</v>
      </c>
      <c r="I34" s="62" t="s">
        <v>733</v>
      </c>
      <c r="J34" s="62" t="s">
        <v>1595</v>
      </c>
      <c r="K34" s="62" t="s">
        <v>734</v>
      </c>
      <c r="L34" s="62" t="s">
        <v>1596</v>
      </c>
    </row>
    <row r="35" spans="2:12" x14ac:dyDescent="0.25">
      <c r="B35" s="62" t="s">
        <v>1597</v>
      </c>
      <c r="C35" s="62" t="s">
        <v>190</v>
      </c>
      <c r="D35" s="62" t="s">
        <v>218</v>
      </c>
      <c r="E35" s="62" t="s">
        <v>31</v>
      </c>
      <c r="F35" s="62" t="s">
        <v>735</v>
      </c>
      <c r="G35" s="62" t="s">
        <v>736</v>
      </c>
      <c r="H35" s="62" t="s">
        <v>2181</v>
      </c>
      <c r="I35" s="62" t="s">
        <v>737</v>
      </c>
      <c r="J35" s="62" t="s">
        <v>1598</v>
      </c>
      <c r="K35" s="62" t="s">
        <v>738</v>
      </c>
      <c r="L35" s="62" t="s">
        <v>1599</v>
      </c>
    </row>
    <row r="36" spans="2:12" x14ac:dyDescent="0.25">
      <c r="B36" s="62" t="s">
        <v>1600</v>
      </c>
      <c r="E36" s="62" t="s">
        <v>32</v>
      </c>
      <c r="F36" s="62" t="s">
        <v>739</v>
      </c>
      <c r="G36" s="62" t="s">
        <v>740</v>
      </c>
      <c r="H36" s="62" t="s">
        <v>741</v>
      </c>
      <c r="I36" s="62" t="s">
        <v>742</v>
      </c>
      <c r="J36" s="62" t="s">
        <v>743</v>
      </c>
      <c r="K36" s="62" t="s">
        <v>744</v>
      </c>
      <c r="L36" s="62" t="s">
        <v>1601</v>
      </c>
    </row>
    <row r="37" spans="2:12" x14ac:dyDescent="0.25">
      <c r="B37" s="62" t="s">
        <v>632</v>
      </c>
    </row>
    <row r="38" spans="2:12" x14ac:dyDescent="0.25">
      <c r="B38" s="62" t="s">
        <v>1602</v>
      </c>
      <c r="C38" s="62" t="s">
        <v>190</v>
      </c>
      <c r="D38" s="62" t="s">
        <v>223</v>
      </c>
      <c r="E38" s="62" t="s">
        <v>33</v>
      </c>
      <c r="F38" s="62" t="s">
        <v>745</v>
      </c>
      <c r="G38" s="62" t="s">
        <v>746</v>
      </c>
      <c r="H38" s="62" t="s">
        <v>2182</v>
      </c>
      <c r="I38" s="62" t="s">
        <v>747</v>
      </c>
      <c r="J38" s="62" t="s">
        <v>1603</v>
      </c>
      <c r="K38" s="62" t="s">
        <v>748</v>
      </c>
      <c r="L38" s="62" t="s">
        <v>1604</v>
      </c>
    </row>
    <row r="39" spans="2:12" x14ac:dyDescent="0.25">
      <c r="B39" s="62" t="s">
        <v>1605</v>
      </c>
      <c r="E39" s="62" t="s">
        <v>34</v>
      </c>
      <c r="F39" s="62" t="s">
        <v>749</v>
      </c>
      <c r="G39" s="62" t="s">
        <v>750</v>
      </c>
      <c r="H39" s="62" t="s">
        <v>751</v>
      </c>
      <c r="I39" s="62" t="s">
        <v>752</v>
      </c>
      <c r="J39" s="62" t="s">
        <v>753</v>
      </c>
      <c r="K39" s="62" t="s">
        <v>754</v>
      </c>
      <c r="L39" s="62" t="s">
        <v>1606</v>
      </c>
    </row>
    <row r="40" spans="2:12" x14ac:dyDescent="0.25">
      <c r="B40" s="62" t="s">
        <v>1607</v>
      </c>
    </row>
    <row r="41" spans="2:12" x14ac:dyDescent="0.25">
      <c r="B41" s="62" t="s">
        <v>1608</v>
      </c>
      <c r="E41" s="62" t="s">
        <v>35</v>
      </c>
      <c r="F41" s="62" t="s">
        <v>755</v>
      </c>
      <c r="G41" s="62" t="s">
        <v>756</v>
      </c>
      <c r="H41" s="62" t="s">
        <v>757</v>
      </c>
      <c r="I41" s="62" t="s">
        <v>758</v>
      </c>
      <c r="J41" s="62" t="s">
        <v>759</v>
      </c>
      <c r="K41" s="62" t="s">
        <v>760</v>
      </c>
      <c r="L41" s="62" t="s">
        <v>1609</v>
      </c>
    </row>
    <row r="42" spans="2:12" x14ac:dyDescent="0.25">
      <c r="B42" s="62" t="s">
        <v>1610</v>
      </c>
    </row>
    <row r="43" spans="2:12" x14ac:dyDescent="0.25">
      <c r="B43" s="62" t="s">
        <v>1611</v>
      </c>
      <c r="C43" s="62" t="s">
        <v>224</v>
      </c>
      <c r="D43" s="62" t="s">
        <v>225</v>
      </c>
      <c r="E43" s="62" t="s">
        <v>36</v>
      </c>
      <c r="F43" s="62" t="s">
        <v>761</v>
      </c>
      <c r="G43" s="62" t="s">
        <v>762</v>
      </c>
      <c r="H43" s="62" t="s">
        <v>2183</v>
      </c>
      <c r="I43" s="62" t="s">
        <v>763</v>
      </c>
      <c r="J43" s="62" t="s">
        <v>1612</v>
      </c>
      <c r="K43" s="62" t="s">
        <v>764</v>
      </c>
      <c r="L43" s="62" t="s">
        <v>1613</v>
      </c>
    </row>
    <row r="44" spans="2:12" x14ac:dyDescent="0.25">
      <c r="B44" s="62" t="s">
        <v>1614</v>
      </c>
      <c r="C44" s="62" t="s">
        <v>224</v>
      </c>
      <c r="D44" s="62" t="s">
        <v>226</v>
      </c>
      <c r="E44" s="62" t="s">
        <v>37</v>
      </c>
      <c r="F44" s="62" t="s">
        <v>765</v>
      </c>
      <c r="G44" s="62" t="s">
        <v>766</v>
      </c>
      <c r="H44" s="62" t="s">
        <v>2184</v>
      </c>
      <c r="I44" s="62" t="s">
        <v>767</v>
      </c>
      <c r="J44" s="62" t="s">
        <v>1615</v>
      </c>
      <c r="K44" s="62" t="s">
        <v>768</v>
      </c>
      <c r="L44" s="62" t="s">
        <v>1616</v>
      </c>
    </row>
    <row r="45" spans="2:12" x14ac:dyDescent="0.25">
      <c r="B45" s="62" t="s">
        <v>1617</v>
      </c>
      <c r="C45" s="62" t="s">
        <v>224</v>
      </c>
      <c r="D45" s="62" t="s">
        <v>227</v>
      </c>
      <c r="E45" s="62" t="s">
        <v>38</v>
      </c>
      <c r="F45" s="62" t="s">
        <v>769</v>
      </c>
      <c r="G45" s="62" t="s">
        <v>770</v>
      </c>
      <c r="H45" s="62" t="s">
        <v>2185</v>
      </c>
      <c r="I45" s="62" t="s">
        <v>771</v>
      </c>
      <c r="J45" s="62" t="s">
        <v>1618</v>
      </c>
      <c r="K45" s="62" t="s">
        <v>772</v>
      </c>
      <c r="L45" s="62" t="s">
        <v>1619</v>
      </c>
    </row>
    <row r="46" spans="2:12" x14ac:dyDescent="0.25">
      <c r="B46" s="62" t="s">
        <v>1620</v>
      </c>
      <c r="C46" s="62" t="s">
        <v>224</v>
      </c>
      <c r="D46" s="62" t="s">
        <v>228</v>
      </c>
      <c r="E46" s="62" t="s">
        <v>39</v>
      </c>
      <c r="F46" s="62" t="s">
        <v>773</v>
      </c>
      <c r="G46" s="62" t="s">
        <v>774</v>
      </c>
      <c r="H46" s="62" t="s">
        <v>2186</v>
      </c>
      <c r="I46" s="62" t="s">
        <v>775</v>
      </c>
      <c r="J46" s="62" t="s">
        <v>1621</v>
      </c>
      <c r="K46" s="62" t="s">
        <v>776</v>
      </c>
      <c r="L46" s="62" t="s">
        <v>1622</v>
      </c>
    </row>
    <row r="47" spans="2:12" x14ac:dyDescent="0.25">
      <c r="B47" s="62" t="s">
        <v>1623</v>
      </c>
      <c r="C47" s="62" t="s">
        <v>224</v>
      </c>
      <c r="D47" s="62" t="s">
        <v>229</v>
      </c>
      <c r="E47" s="62" t="s">
        <v>40</v>
      </c>
      <c r="F47" s="62" t="s">
        <v>777</v>
      </c>
      <c r="G47" s="62" t="s">
        <v>778</v>
      </c>
      <c r="H47" s="62" t="s">
        <v>2187</v>
      </c>
      <c r="I47" s="62" t="s">
        <v>779</v>
      </c>
      <c r="J47" s="62" t="s">
        <v>1624</v>
      </c>
      <c r="K47" s="62" t="s">
        <v>780</v>
      </c>
      <c r="L47" s="62" t="s">
        <v>1625</v>
      </c>
    </row>
    <row r="48" spans="2:12" x14ac:dyDescent="0.25">
      <c r="B48" s="62" t="s">
        <v>1626</v>
      </c>
      <c r="E48" s="62" t="s">
        <v>41</v>
      </c>
      <c r="F48" s="62" t="s">
        <v>781</v>
      </c>
      <c r="G48" s="62" t="s">
        <v>782</v>
      </c>
      <c r="H48" s="62" t="s">
        <v>783</v>
      </c>
      <c r="I48" s="62" t="s">
        <v>784</v>
      </c>
      <c r="J48" s="62" t="s">
        <v>785</v>
      </c>
      <c r="K48" s="62" t="s">
        <v>786</v>
      </c>
      <c r="L48" s="62" t="s">
        <v>1627</v>
      </c>
    </row>
    <row r="49" spans="2:12" x14ac:dyDescent="0.25">
      <c r="B49" s="62" t="s">
        <v>1628</v>
      </c>
    </row>
    <row r="50" spans="2:12" x14ac:dyDescent="0.25">
      <c r="B50" s="62" t="s">
        <v>1629</v>
      </c>
      <c r="C50" s="62" t="s">
        <v>224</v>
      </c>
      <c r="D50" s="62" t="s">
        <v>230</v>
      </c>
      <c r="E50" s="62" t="s">
        <v>42</v>
      </c>
      <c r="F50" s="62" t="s">
        <v>787</v>
      </c>
      <c r="G50" s="62" t="s">
        <v>788</v>
      </c>
      <c r="H50" s="62" t="s">
        <v>2188</v>
      </c>
      <c r="I50" s="62" t="s">
        <v>789</v>
      </c>
      <c r="J50" s="62" t="s">
        <v>1630</v>
      </c>
      <c r="K50" s="62" t="s">
        <v>790</v>
      </c>
      <c r="L50" s="62" t="s">
        <v>1631</v>
      </c>
    </row>
    <row r="51" spans="2:12" x14ac:dyDescent="0.25">
      <c r="B51" s="62" t="s">
        <v>1632</v>
      </c>
      <c r="C51" s="62" t="s">
        <v>224</v>
      </c>
      <c r="D51" s="62" t="s">
        <v>231</v>
      </c>
      <c r="E51" s="62" t="s">
        <v>43</v>
      </c>
      <c r="F51" s="62" t="s">
        <v>791</v>
      </c>
      <c r="G51" s="62" t="s">
        <v>792</v>
      </c>
      <c r="H51" s="62" t="s">
        <v>2189</v>
      </c>
      <c r="I51" s="62" t="s">
        <v>793</v>
      </c>
      <c r="J51" s="62" t="s">
        <v>1633</v>
      </c>
      <c r="K51" s="62" t="s">
        <v>794</v>
      </c>
      <c r="L51" s="62" t="s">
        <v>1634</v>
      </c>
    </row>
    <row r="52" spans="2:12" x14ac:dyDescent="0.25">
      <c r="B52" s="62" t="s">
        <v>1635</v>
      </c>
      <c r="C52" s="62" t="s">
        <v>224</v>
      </c>
      <c r="D52" s="62" t="s">
        <v>232</v>
      </c>
      <c r="E52" s="62" t="s">
        <v>44</v>
      </c>
      <c r="F52" s="62" t="s">
        <v>795</v>
      </c>
      <c r="G52" s="62" t="s">
        <v>796</v>
      </c>
      <c r="H52" s="62" t="s">
        <v>2190</v>
      </c>
      <c r="I52" s="62" t="s">
        <v>797</v>
      </c>
      <c r="J52" s="62" t="s">
        <v>1636</v>
      </c>
      <c r="K52" s="62" t="s">
        <v>798</v>
      </c>
      <c r="L52" s="62" t="s">
        <v>1637</v>
      </c>
    </row>
    <row r="53" spans="2:12" x14ac:dyDescent="0.25">
      <c r="B53" s="62" t="s">
        <v>1638</v>
      </c>
      <c r="C53" s="62" t="s">
        <v>224</v>
      </c>
      <c r="D53" s="62" t="s">
        <v>233</v>
      </c>
      <c r="E53" s="62" t="s">
        <v>45</v>
      </c>
      <c r="F53" s="62" t="s">
        <v>799</v>
      </c>
      <c r="G53" s="62" t="s">
        <v>800</v>
      </c>
      <c r="H53" s="62" t="s">
        <v>2191</v>
      </c>
      <c r="I53" s="62" t="s">
        <v>801</v>
      </c>
      <c r="J53" s="62" t="s">
        <v>1639</v>
      </c>
      <c r="K53" s="62" t="s">
        <v>802</v>
      </c>
      <c r="L53" s="62" t="s">
        <v>1640</v>
      </c>
    </row>
    <row r="54" spans="2:12" x14ac:dyDescent="0.25">
      <c r="B54" s="62" t="s">
        <v>1641</v>
      </c>
      <c r="C54" s="62" t="s">
        <v>224</v>
      </c>
      <c r="D54" s="62" t="s">
        <v>234</v>
      </c>
      <c r="E54" s="62" t="s">
        <v>46</v>
      </c>
      <c r="F54" s="62" t="s">
        <v>803</v>
      </c>
      <c r="G54" s="62" t="s">
        <v>804</v>
      </c>
      <c r="H54" s="62" t="s">
        <v>2192</v>
      </c>
      <c r="I54" s="62" t="s">
        <v>805</v>
      </c>
      <c r="J54" s="62" t="s">
        <v>1642</v>
      </c>
      <c r="K54" s="62" t="s">
        <v>806</v>
      </c>
      <c r="L54" s="62" t="s">
        <v>1643</v>
      </c>
    </row>
    <row r="55" spans="2:12" x14ac:dyDescent="0.25">
      <c r="B55" s="62" t="s">
        <v>1644</v>
      </c>
      <c r="C55" s="62" t="s">
        <v>224</v>
      </c>
      <c r="D55" s="62" t="s">
        <v>235</v>
      </c>
      <c r="E55" s="62" t="s">
        <v>47</v>
      </c>
      <c r="F55" s="62" t="s">
        <v>807</v>
      </c>
      <c r="G55" s="62" t="s">
        <v>808</v>
      </c>
      <c r="H55" s="62" t="s">
        <v>2193</v>
      </c>
      <c r="I55" s="62" t="s">
        <v>809</v>
      </c>
      <c r="J55" s="62" t="s">
        <v>1645</v>
      </c>
      <c r="K55" s="62" t="s">
        <v>810</v>
      </c>
      <c r="L55" s="62" t="s">
        <v>1646</v>
      </c>
    </row>
    <row r="56" spans="2:12" x14ac:dyDescent="0.25">
      <c r="B56" s="62" t="s">
        <v>1647</v>
      </c>
      <c r="E56" s="62" t="s">
        <v>48</v>
      </c>
      <c r="F56" s="62" t="s">
        <v>811</v>
      </c>
      <c r="G56" s="62" t="s">
        <v>812</v>
      </c>
      <c r="H56" s="62" t="s">
        <v>813</v>
      </c>
      <c r="I56" s="62" t="s">
        <v>814</v>
      </c>
      <c r="J56" s="62" t="s">
        <v>815</v>
      </c>
      <c r="K56" s="62" t="s">
        <v>816</v>
      </c>
      <c r="L56" s="62" t="s">
        <v>1648</v>
      </c>
    </row>
    <row r="57" spans="2:12" x14ac:dyDescent="0.25">
      <c r="B57" s="62" t="s">
        <v>1649</v>
      </c>
    </row>
    <row r="58" spans="2:12" x14ac:dyDescent="0.25">
      <c r="B58" s="62" t="s">
        <v>1650</v>
      </c>
      <c r="C58" s="62" t="s">
        <v>224</v>
      </c>
      <c r="D58" s="62" t="s">
        <v>236</v>
      </c>
      <c r="E58" s="62" t="s">
        <v>49</v>
      </c>
      <c r="F58" s="62" t="s">
        <v>817</v>
      </c>
      <c r="G58" s="62" t="s">
        <v>818</v>
      </c>
      <c r="H58" s="62" t="s">
        <v>2194</v>
      </c>
      <c r="I58" s="62" t="s">
        <v>819</v>
      </c>
      <c r="J58" s="62" t="s">
        <v>1651</v>
      </c>
      <c r="K58" s="62" t="s">
        <v>820</v>
      </c>
      <c r="L58" s="62" t="s">
        <v>1652</v>
      </c>
    </row>
    <row r="59" spans="2:12" x14ac:dyDescent="0.25">
      <c r="B59" s="62" t="s">
        <v>1653</v>
      </c>
      <c r="C59" s="62" t="s">
        <v>224</v>
      </c>
      <c r="D59" s="62" t="s">
        <v>237</v>
      </c>
      <c r="E59" s="62" t="s">
        <v>50</v>
      </c>
      <c r="F59" s="62" t="s">
        <v>821</v>
      </c>
      <c r="G59" s="62" t="s">
        <v>822</v>
      </c>
      <c r="H59" s="62" t="s">
        <v>2195</v>
      </c>
      <c r="I59" s="62" t="s">
        <v>823</v>
      </c>
      <c r="J59" s="62" t="s">
        <v>1654</v>
      </c>
      <c r="K59" s="62" t="s">
        <v>824</v>
      </c>
      <c r="L59" s="62" t="s">
        <v>1655</v>
      </c>
    </row>
    <row r="60" spans="2:12" x14ac:dyDescent="0.25">
      <c r="B60" s="62" t="s">
        <v>1656</v>
      </c>
      <c r="C60" s="62" t="s">
        <v>224</v>
      </c>
      <c r="D60" s="62" t="s">
        <v>238</v>
      </c>
      <c r="E60" s="62" t="s">
        <v>51</v>
      </c>
      <c r="F60" s="62" t="s">
        <v>825</v>
      </c>
      <c r="G60" s="62" t="s">
        <v>826</v>
      </c>
      <c r="H60" s="62" t="s">
        <v>2196</v>
      </c>
      <c r="I60" s="62" t="s">
        <v>827</v>
      </c>
      <c r="J60" s="62" t="s">
        <v>1657</v>
      </c>
      <c r="K60" s="62" t="s">
        <v>828</v>
      </c>
      <c r="L60" s="62" t="s">
        <v>1658</v>
      </c>
    </row>
    <row r="61" spans="2:12" x14ac:dyDescent="0.25">
      <c r="B61" s="62" t="s">
        <v>1659</v>
      </c>
      <c r="C61" s="62" t="s">
        <v>224</v>
      </c>
      <c r="D61" s="62" t="s">
        <v>239</v>
      </c>
      <c r="E61" s="62" t="s">
        <v>52</v>
      </c>
      <c r="F61" s="62" t="s">
        <v>829</v>
      </c>
      <c r="G61" s="62" t="s">
        <v>830</v>
      </c>
      <c r="H61" s="62" t="s">
        <v>2197</v>
      </c>
      <c r="I61" s="62" t="s">
        <v>831</v>
      </c>
      <c r="J61" s="62" t="s">
        <v>1660</v>
      </c>
      <c r="K61" s="62" t="s">
        <v>832</v>
      </c>
      <c r="L61" s="62" t="s">
        <v>1661</v>
      </c>
    </row>
    <row r="62" spans="2:12" x14ac:dyDescent="0.25">
      <c r="B62" s="62" t="s">
        <v>1662</v>
      </c>
      <c r="C62" s="62" t="s">
        <v>224</v>
      </c>
      <c r="D62" s="62" t="s">
        <v>240</v>
      </c>
      <c r="E62" s="62" t="s">
        <v>53</v>
      </c>
      <c r="F62" s="62" t="s">
        <v>833</v>
      </c>
      <c r="G62" s="62" t="s">
        <v>834</v>
      </c>
      <c r="H62" s="62" t="s">
        <v>2198</v>
      </c>
      <c r="I62" s="62" t="s">
        <v>835</v>
      </c>
      <c r="J62" s="62" t="s">
        <v>1663</v>
      </c>
      <c r="K62" s="62" t="s">
        <v>836</v>
      </c>
      <c r="L62" s="62" t="s">
        <v>1664</v>
      </c>
    </row>
    <row r="63" spans="2:12" x14ac:dyDescent="0.25">
      <c r="B63" s="62" t="s">
        <v>1665</v>
      </c>
      <c r="C63" s="62" t="s">
        <v>224</v>
      </c>
      <c r="D63" s="62" t="s">
        <v>241</v>
      </c>
      <c r="E63" s="62" t="s">
        <v>54</v>
      </c>
      <c r="F63" s="62" t="s">
        <v>837</v>
      </c>
      <c r="G63" s="62" t="s">
        <v>838</v>
      </c>
      <c r="H63" s="62" t="s">
        <v>2199</v>
      </c>
      <c r="I63" s="62" t="s">
        <v>839</v>
      </c>
      <c r="J63" s="62" t="s">
        <v>1666</v>
      </c>
      <c r="K63" s="62" t="s">
        <v>840</v>
      </c>
      <c r="L63" s="62" t="s">
        <v>1667</v>
      </c>
    </row>
    <row r="64" spans="2:12" x14ac:dyDescent="0.25">
      <c r="B64" s="62" t="s">
        <v>1668</v>
      </c>
      <c r="C64" s="62" t="s">
        <v>224</v>
      </c>
      <c r="D64" s="62" t="s">
        <v>242</v>
      </c>
      <c r="E64" s="62" t="s">
        <v>55</v>
      </c>
      <c r="F64" s="62" t="s">
        <v>841</v>
      </c>
      <c r="G64" s="62" t="s">
        <v>842</v>
      </c>
      <c r="H64" s="62" t="s">
        <v>2200</v>
      </c>
      <c r="I64" s="62" t="s">
        <v>843</v>
      </c>
      <c r="J64" s="62" t="s">
        <v>1669</v>
      </c>
      <c r="K64" s="62" t="s">
        <v>844</v>
      </c>
      <c r="L64" s="62" t="s">
        <v>1670</v>
      </c>
    </row>
    <row r="65" spans="2:12" x14ac:dyDescent="0.25">
      <c r="B65" s="62" t="s">
        <v>1671</v>
      </c>
      <c r="E65" s="62" t="s">
        <v>56</v>
      </c>
      <c r="F65" s="62" t="s">
        <v>845</v>
      </c>
      <c r="G65" s="62" t="s">
        <v>846</v>
      </c>
      <c r="H65" s="62" t="s">
        <v>847</v>
      </c>
      <c r="I65" s="62" t="s">
        <v>848</v>
      </c>
      <c r="J65" s="62" t="s">
        <v>849</v>
      </c>
      <c r="K65" s="62" t="s">
        <v>850</v>
      </c>
      <c r="L65" s="62" t="s">
        <v>1672</v>
      </c>
    </row>
    <row r="66" spans="2:12" x14ac:dyDescent="0.25">
      <c r="B66" s="62" t="s">
        <v>1673</v>
      </c>
    </row>
    <row r="67" spans="2:12" x14ac:dyDescent="0.25">
      <c r="B67" s="62" t="s">
        <v>1674</v>
      </c>
      <c r="C67" s="62" t="s">
        <v>224</v>
      </c>
      <c r="D67" s="62" t="s">
        <v>243</v>
      </c>
      <c r="E67" s="62" t="s">
        <v>57</v>
      </c>
      <c r="F67" s="62" t="s">
        <v>851</v>
      </c>
      <c r="G67" s="62" t="s">
        <v>852</v>
      </c>
      <c r="H67" s="62" t="s">
        <v>2201</v>
      </c>
      <c r="I67" s="62" t="s">
        <v>853</v>
      </c>
      <c r="J67" s="62" t="s">
        <v>1675</v>
      </c>
      <c r="K67" s="62" t="s">
        <v>854</v>
      </c>
      <c r="L67" s="62" t="s">
        <v>1676</v>
      </c>
    </row>
    <row r="68" spans="2:12" x14ac:dyDescent="0.25">
      <c r="B68" s="62" t="s">
        <v>1677</v>
      </c>
      <c r="C68" s="62" t="s">
        <v>224</v>
      </c>
      <c r="D68" s="62" t="s">
        <v>244</v>
      </c>
      <c r="E68" s="62" t="s">
        <v>58</v>
      </c>
      <c r="F68" s="62" t="s">
        <v>855</v>
      </c>
      <c r="G68" s="62" t="s">
        <v>856</v>
      </c>
      <c r="H68" s="62" t="s">
        <v>2202</v>
      </c>
      <c r="I68" s="62" t="s">
        <v>857</v>
      </c>
      <c r="J68" s="62" t="s">
        <v>1678</v>
      </c>
      <c r="K68" s="62" t="s">
        <v>858</v>
      </c>
      <c r="L68" s="62" t="s">
        <v>1679</v>
      </c>
    </row>
    <row r="69" spans="2:12" x14ac:dyDescent="0.25">
      <c r="B69" s="62" t="s">
        <v>1680</v>
      </c>
      <c r="C69" s="62" t="s">
        <v>224</v>
      </c>
      <c r="D69" s="62" t="s">
        <v>245</v>
      </c>
      <c r="E69" s="62" t="s">
        <v>59</v>
      </c>
      <c r="F69" s="62" t="s">
        <v>859</v>
      </c>
      <c r="G69" s="62" t="s">
        <v>860</v>
      </c>
      <c r="H69" s="62" t="s">
        <v>2203</v>
      </c>
      <c r="I69" s="62" t="s">
        <v>861</v>
      </c>
      <c r="J69" s="62" t="s">
        <v>1681</v>
      </c>
      <c r="K69" s="62" t="s">
        <v>862</v>
      </c>
      <c r="L69" s="62" t="s">
        <v>1682</v>
      </c>
    </row>
    <row r="70" spans="2:12" x14ac:dyDescent="0.25">
      <c r="B70" s="62" t="s">
        <v>1683</v>
      </c>
      <c r="C70" s="62" t="s">
        <v>224</v>
      </c>
      <c r="D70" s="62" t="s">
        <v>246</v>
      </c>
      <c r="E70" s="62" t="s">
        <v>60</v>
      </c>
      <c r="F70" s="62" t="s">
        <v>863</v>
      </c>
      <c r="G70" s="62" t="s">
        <v>864</v>
      </c>
      <c r="H70" s="62" t="s">
        <v>2204</v>
      </c>
      <c r="I70" s="62" t="s">
        <v>865</v>
      </c>
      <c r="J70" s="62" t="s">
        <v>1684</v>
      </c>
      <c r="K70" s="62" t="s">
        <v>866</v>
      </c>
      <c r="L70" s="62" t="s">
        <v>1685</v>
      </c>
    </row>
    <row r="71" spans="2:12" x14ac:dyDescent="0.25">
      <c r="B71" s="62" t="s">
        <v>1686</v>
      </c>
      <c r="C71" s="62" t="s">
        <v>224</v>
      </c>
      <c r="D71" s="62" t="s">
        <v>247</v>
      </c>
      <c r="E71" s="62" t="s">
        <v>61</v>
      </c>
      <c r="F71" s="62" t="s">
        <v>867</v>
      </c>
      <c r="G71" s="62" t="s">
        <v>868</v>
      </c>
      <c r="H71" s="62" t="s">
        <v>2205</v>
      </c>
      <c r="I71" s="62" t="s">
        <v>869</v>
      </c>
      <c r="J71" s="62" t="s">
        <v>1687</v>
      </c>
      <c r="K71" s="62" t="s">
        <v>870</v>
      </c>
      <c r="L71" s="62" t="s">
        <v>1688</v>
      </c>
    </row>
    <row r="72" spans="2:12" x14ac:dyDescent="0.25">
      <c r="B72" s="62" t="s">
        <v>1689</v>
      </c>
      <c r="C72" s="62" t="s">
        <v>224</v>
      </c>
      <c r="D72" s="62" t="s">
        <v>248</v>
      </c>
      <c r="E72" s="62" t="s">
        <v>62</v>
      </c>
      <c r="F72" s="62" t="s">
        <v>871</v>
      </c>
      <c r="G72" s="62" t="s">
        <v>872</v>
      </c>
      <c r="H72" s="62" t="s">
        <v>2206</v>
      </c>
      <c r="I72" s="62" t="s">
        <v>873</v>
      </c>
      <c r="J72" s="62" t="s">
        <v>1690</v>
      </c>
      <c r="K72" s="62" t="s">
        <v>874</v>
      </c>
      <c r="L72" s="62" t="s">
        <v>1691</v>
      </c>
    </row>
    <row r="73" spans="2:12" x14ac:dyDescent="0.25">
      <c r="B73" s="62" t="s">
        <v>1692</v>
      </c>
      <c r="C73" s="62" t="s">
        <v>224</v>
      </c>
      <c r="D73" s="62" t="s">
        <v>249</v>
      </c>
      <c r="E73" s="62" t="s">
        <v>63</v>
      </c>
      <c r="F73" s="62" t="s">
        <v>875</v>
      </c>
      <c r="G73" s="62" t="s">
        <v>876</v>
      </c>
      <c r="H73" s="62" t="s">
        <v>2207</v>
      </c>
      <c r="I73" s="62" t="s">
        <v>877</v>
      </c>
      <c r="J73" s="62" t="s">
        <v>1693</v>
      </c>
      <c r="K73" s="62" t="s">
        <v>878</v>
      </c>
      <c r="L73" s="62" t="s">
        <v>1694</v>
      </c>
    </row>
    <row r="74" spans="2:12" x14ac:dyDescent="0.25">
      <c r="B74" s="62" t="s">
        <v>1695</v>
      </c>
      <c r="C74" s="62" t="s">
        <v>224</v>
      </c>
      <c r="D74" s="62" t="s">
        <v>250</v>
      </c>
      <c r="E74" s="62" t="s">
        <v>64</v>
      </c>
      <c r="F74" s="62" t="s">
        <v>879</v>
      </c>
      <c r="G74" s="62" t="s">
        <v>880</v>
      </c>
      <c r="H74" s="62" t="s">
        <v>2208</v>
      </c>
      <c r="I74" s="62" t="s">
        <v>881</v>
      </c>
      <c r="J74" s="62" t="s">
        <v>1696</v>
      </c>
      <c r="K74" s="62" t="s">
        <v>882</v>
      </c>
      <c r="L74" s="62" t="s">
        <v>1697</v>
      </c>
    </row>
    <row r="75" spans="2:12" x14ac:dyDescent="0.25">
      <c r="B75" s="62" t="s">
        <v>1698</v>
      </c>
      <c r="C75" s="62" t="s">
        <v>224</v>
      </c>
      <c r="D75" s="62" t="s">
        <v>251</v>
      </c>
      <c r="E75" s="62" t="s">
        <v>65</v>
      </c>
      <c r="F75" s="62" t="s">
        <v>883</v>
      </c>
      <c r="G75" s="62" t="s">
        <v>884</v>
      </c>
      <c r="H75" s="62" t="s">
        <v>2209</v>
      </c>
      <c r="I75" s="62" t="s">
        <v>885</v>
      </c>
      <c r="J75" s="62" t="s">
        <v>1699</v>
      </c>
      <c r="K75" s="62" t="s">
        <v>886</v>
      </c>
      <c r="L75" s="62" t="s">
        <v>1700</v>
      </c>
    </row>
    <row r="76" spans="2:12" x14ac:dyDescent="0.25">
      <c r="B76" s="62" t="s">
        <v>1701</v>
      </c>
      <c r="C76" s="62" t="s">
        <v>224</v>
      </c>
      <c r="D76" s="62" t="s">
        <v>252</v>
      </c>
      <c r="E76" s="62" t="s">
        <v>66</v>
      </c>
      <c r="F76" s="62" t="s">
        <v>887</v>
      </c>
      <c r="G76" s="62" t="s">
        <v>888</v>
      </c>
      <c r="H76" s="62" t="s">
        <v>2210</v>
      </c>
      <c r="I76" s="62" t="s">
        <v>889</v>
      </c>
      <c r="J76" s="62" t="s">
        <v>1702</v>
      </c>
      <c r="K76" s="62" t="s">
        <v>890</v>
      </c>
      <c r="L76" s="62" t="s">
        <v>1703</v>
      </c>
    </row>
    <row r="77" spans="2:12" x14ac:dyDescent="0.25">
      <c r="B77" s="62" t="s">
        <v>1704</v>
      </c>
      <c r="C77" s="62" t="s">
        <v>224</v>
      </c>
      <c r="D77" s="62" t="s">
        <v>253</v>
      </c>
      <c r="E77" s="62" t="s">
        <v>67</v>
      </c>
      <c r="F77" s="62" t="s">
        <v>891</v>
      </c>
      <c r="G77" s="62" t="s">
        <v>892</v>
      </c>
      <c r="H77" s="62" t="s">
        <v>2211</v>
      </c>
      <c r="I77" s="62" t="s">
        <v>893</v>
      </c>
      <c r="J77" s="62" t="s">
        <v>1705</v>
      </c>
      <c r="K77" s="62" t="s">
        <v>894</v>
      </c>
      <c r="L77" s="62" t="s">
        <v>1706</v>
      </c>
    </row>
    <row r="78" spans="2:12" x14ac:dyDescent="0.25">
      <c r="B78" s="62" t="s">
        <v>1707</v>
      </c>
      <c r="C78" s="62" t="s">
        <v>224</v>
      </c>
      <c r="D78" s="62" t="s">
        <v>254</v>
      </c>
      <c r="E78" s="62" t="s">
        <v>68</v>
      </c>
      <c r="F78" s="62" t="s">
        <v>895</v>
      </c>
      <c r="G78" s="62" t="s">
        <v>896</v>
      </c>
      <c r="H78" s="62" t="s">
        <v>2212</v>
      </c>
      <c r="I78" s="62" t="s">
        <v>897</v>
      </c>
      <c r="J78" s="62" t="s">
        <v>1708</v>
      </c>
      <c r="K78" s="62" t="s">
        <v>898</v>
      </c>
      <c r="L78" s="62" t="s">
        <v>1709</v>
      </c>
    </row>
    <row r="79" spans="2:12" x14ac:dyDescent="0.25">
      <c r="B79" s="62" t="s">
        <v>1710</v>
      </c>
      <c r="C79" s="62" t="s">
        <v>224</v>
      </c>
      <c r="D79" s="62" t="s">
        <v>255</v>
      </c>
      <c r="E79" s="62" t="s">
        <v>69</v>
      </c>
      <c r="F79" s="62" t="s">
        <v>899</v>
      </c>
      <c r="G79" s="62" t="s">
        <v>900</v>
      </c>
      <c r="H79" s="62" t="s">
        <v>2213</v>
      </c>
      <c r="I79" s="62" t="s">
        <v>901</v>
      </c>
      <c r="J79" s="62" t="s">
        <v>1711</v>
      </c>
      <c r="K79" s="62" t="s">
        <v>902</v>
      </c>
      <c r="L79" s="62" t="s">
        <v>1712</v>
      </c>
    </row>
    <row r="80" spans="2:12" x14ac:dyDescent="0.25">
      <c r="B80" s="62" t="s">
        <v>1713</v>
      </c>
      <c r="C80" s="62" t="s">
        <v>224</v>
      </c>
      <c r="D80" s="62" t="s">
        <v>256</v>
      </c>
      <c r="E80" s="62" t="s">
        <v>70</v>
      </c>
      <c r="F80" s="62" t="s">
        <v>903</v>
      </c>
      <c r="G80" s="62" t="s">
        <v>904</v>
      </c>
      <c r="H80" s="62" t="s">
        <v>2214</v>
      </c>
      <c r="I80" s="62" t="s">
        <v>905</v>
      </c>
      <c r="J80" s="62" t="s">
        <v>1714</v>
      </c>
      <c r="K80" s="62" t="s">
        <v>906</v>
      </c>
      <c r="L80" s="62" t="s">
        <v>1715</v>
      </c>
    </row>
    <row r="81" spans="2:12" x14ac:dyDescent="0.25">
      <c r="B81" s="62" t="s">
        <v>1716</v>
      </c>
      <c r="C81" s="62" t="s">
        <v>224</v>
      </c>
      <c r="D81" s="62" t="s">
        <v>257</v>
      </c>
      <c r="E81" s="62" t="s">
        <v>71</v>
      </c>
      <c r="F81" s="62" t="s">
        <v>907</v>
      </c>
      <c r="G81" s="62" t="s">
        <v>908</v>
      </c>
      <c r="H81" s="62" t="s">
        <v>2215</v>
      </c>
      <c r="I81" s="62" t="s">
        <v>909</v>
      </c>
      <c r="J81" s="62" t="s">
        <v>1717</v>
      </c>
      <c r="K81" s="62" t="s">
        <v>910</v>
      </c>
      <c r="L81" s="62" t="s">
        <v>1718</v>
      </c>
    </row>
    <row r="82" spans="2:12" x14ac:dyDescent="0.25">
      <c r="B82" s="62" t="s">
        <v>1719</v>
      </c>
      <c r="C82" s="62" t="s">
        <v>224</v>
      </c>
      <c r="D82" s="62" t="s">
        <v>258</v>
      </c>
      <c r="E82" s="62" t="s">
        <v>72</v>
      </c>
      <c r="F82" s="62" t="s">
        <v>911</v>
      </c>
      <c r="G82" s="62" t="s">
        <v>912</v>
      </c>
      <c r="H82" s="62" t="s">
        <v>2216</v>
      </c>
      <c r="I82" s="62" t="s">
        <v>913</v>
      </c>
      <c r="J82" s="62" t="s">
        <v>1720</v>
      </c>
      <c r="K82" s="62" t="s">
        <v>914</v>
      </c>
      <c r="L82" s="62" t="s">
        <v>1721</v>
      </c>
    </row>
    <row r="83" spans="2:12" x14ac:dyDescent="0.25">
      <c r="B83" s="62" t="s">
        <v>1722</v>
      </c>
      <c r="C83" s="62" t="s">
        <v>224</v>
      </c>
      <c r="D83" s="62" t="s">
        <v>259</v>
      </c>
      <c r="E83" s="62" t="s">
        <v>73</v>
      </c>
      <c r="F83" s="62" t="s">
        <v>915</v>
      </c>
      <c r="G83" s="62" t="s">
        <v>916</v>
      </c>
      <c r="H83" s="62" t="s">
        <v>2217</v>
      </c>
      <c r="I83" s="62" t="s">
        <v>917</v>
      </c>
      <c r="J83" s="62" t="s">
        <v>1723</v>
      </c>
      <c r="K83" s="62" t="s">
        <v>918</v>
      </c>
      <c r="L83" s="62" t="s">
        <v>1724</v>
      </c>
    </row>
    <row r="84" spans="2:12" x14ac:dyDescent="0.25">
      <c r="B84" s="62" t="s">
        <v>1725</v>
      </c>
      <c r="C84" s="62" t="s">
        <v>224</v>
      </c>
      <c r="D84" s="62" t="s">
        <v>260</v>
      </c>
      <c r="E84" s="62" t="s">
        <v>174</v>
      </c>
      <c r="F84" s="62" t="s">
        <v>919</v>
      </c>
      <c r="G84" s="62" t="s">
        <v>920</v>
      </c>
      <c r="H84" s="62" t="s">
        <v>2218</v>
      </c>
      <c r="I84" s="62" t="s">
        <v>921</v>
      </c>
      <c r="J84" s="62" t="s">
        <v>1726</v>
      </c>
      <c r="K84" s="62" t="s">
        <v>922</v>
      </c>
      <c r="L84" s="62" t="s">
        <v>1727</v>
      </c>
    </row>
    <row r="85" spans="2:12" x14ac:dyDescent="0.25">
      <c r="B85" s="62" t="s">
        <v>1728</v>
      </c>
      <c r="C85" s="62" t="s">
        <v>224</v>
      </c>
      <c r="D85" s="62" t="s">
        <v>261</v>
      </c>
      <c r="E85" s="62" t="s">
        <v>74</v>
      </c>
      <c r="F85" s="62" t="s">
        <v>923</v>
      </c>
      <c r="G85" s="62" t="s">
        <v>924</v>
      </c>
      <c r="H85" s="62" t="s">
        <v>2219</v>
      </c>
      <c r="I85" s="62" t="s">
        <v>925</v>
      </c>
      <c r="J85" s="62" t="s">
        <v>1729</v>
      </c>
      <c r="K85" s="62" t="s">
        <v>926</v>
      </c>
      <c r="L85" s="62" t="s">
        <v>1730</v>
      </c>
    </row>
    <row r="86" spans="2:12" x14ac:dyDescent="0.25">
      <c r="B86" s="62" t="s">
        <v>1731</v>
      </c>
      <c r="C86" s="62" t="s">
        <v>224</v>
      </c>
      <c r="D86" s="62" t="s">
        <v>262</v>
      </c>
      <c r="E86" s="62" t="s">
        <v>75</v>
      </c>
      <c r="F86" s="62" t="s">
        <v>927</v>
      </c>
      <c r="G86" s="62" t="s">
        <v>928</v>
      </c>
      <c r="H86" s="62" t="s">
        <v>2220</v>
      </c>
      <c r="I86" s="62" t="s">
        <v>929</v>
      </c>
      <c r="J86" s="62" t="s">
        <v>1732</v>
      </c>
      <c r="K86" s="62" t="s">
        <v>930</v>
      </c>
      <c r="L86" s="62" t="s">
        <v>1733</v>
      </c>
    </row>
    <row r="87" spans="2:12" x14ac:dyDescent="0.25">
      <c r="B87" s="62" t="s">
        <v>1734</v>
      </c>
      <c r="C87" s="62" t="s">
        <v>224</v>
      </c>
      <c r="D87" s="62" t="s">
        <v>263</v>
      </c>
      <c r="E87" s="62" t="s">
        <v>76</v>
      </c>
      <c r="F87" s="62" t="s">
        <v>931</v>
      </c>
      <c r="G87" s="62" t="s">
        <v>932</v>
      </c>
      <c r="H87" s="62" t="s">
        <v>2221</v>
      </c>
      <c r="I87" s="62" t="s">
        <v>933</v>
      </c>
      <c r="J87" s="62" t="s">
        <v>1735</v>
      </c>
      <c r="K87" s="62" t="s">
        <v>934</v>
      </c>
      <c r="L87" s="62" t="s">
        <v>1736</v>
      </c>
    </row>
    <row r="88" spans="2:12" x14ac:dyDescent="0.25">
      <c r="B88" s="62" t="s">
        <v>1737</v>
      </c>
      <c r="C88" s="62" t="s">
        <v>224</v>
      </c>
      <c r="D88" s="62" t="s">
        <v>264</v>
      </c>
      <c r="E88" s="62" t="s">
        <v>77</v>
      </c>
      <c r="F88" s="62" t="s">
        <v>935</v>
      </c>
      <c r="G88" s="62" t="s">
        <v>936</v>
      </c>
      <c r="H88" s="62" t="s">
        <v>2222</v>
      </c>
      <c r="I88" s="62" t="s">
        <v>937</v>
      </c>
      <c r="J88" s="62" t="s">
        <v>1738</v>
      </c>
      <c r="K88" s="62" t="s">
        <v>938</v>
      </c>
      <c r="L88" s="62" t="s">
        <v>1739</v>
      </c>
    </row>
    <row r="89" spans="2:12" x14ac:dyDescent="0.25">
      <c r="B89" s="62" t="s">
        <v>1740</v>
      </c>
      <c r="C89" s="62" t="s">
        <v>224</v>
      </c>
      <c r="D89" s="62" t="s">
        <v>265</v>
      </c>
      <c r="E89" s="62" t="s">
        <v>78</v>
      </c>
      <c r="F89" s="62" t="s">
        <v>939</v>
      </c>
      <c r="G89" s="62" t="s">
        <v>940</v>
      </c>
      <c r="H89" s="62" t="s">
        <v>2223</v>
      </c>
      <c r="I89" s="62" t="s">
        <v>941</v>
      </c>
      <c r="J89" s="62" t="s">
        <v>1741</v>
      </c>
      <c r="K89" s="62" t="s">
        <v>942</v>
      </c>
      <c r="L89" s="62" t="s">
        <v>1742</v>
      </c>
    </row>
    <row r="90" spans="2:12" x14ac:dyDescent="0.25">
      <c r="B90" s="62" t="s">
        <v>1743</v>
      </c>
      <c r="C90" s="62" t="s">
        <v>224</v>
      </c>
      <c r="D90" s="62" t="s">
        <v>266</v>
      </c>
      <c r="E90" s="62" t="s">
        <v>79</v>
      </c>
      <c r="F90" s="62" t="s">
        <v>943</v>
      </c>
      <c r="G90" s="62" t="s">
        <v>944</v>
      </c>
      <c r="H90" s="62" t="s">
        <v>2224</v>
      </c>
      <c r="I90" s="62" t="s">
        <v>945</v>
      </c>
      <c r="J90" s="62" t="s">
        <v>1744</v>
      </c>
      <c r="K90" s="62" t="s">
        <v>946</v>
      </c>
      <c r="L90" s="62" t="s">
        <v>1745</v>
      </c>
    </row>
    <row r="91" spans="2:12" x14ac:dyDescent="0.25">
      <c r="B91" s="62" t="s">
        <v>1746</v>
      </c>
      <c r="E91" s="62" t="s">
        <v>80</v>
      </c>
      <c r="F91" s="62" t="s">
        <v>947</v>
      </c>
      <c r="G91" s="62" t="s">
        <v>948</v>
      </c>
      <c r="H91" s="62" t="s">
        <v>949</v>
      </c>
      <c r="I91" s="62" t="s">
        <v>950</v>
      </c>
      <c r="J91" s="62" t="s">
        <v>951</v>
      </c>
      <c r="K91" s="62" t="s">
        <v>952</v>
      </c>
      <c r="L91" s="62" t="s">
        <v>1747</v>
      </c>
    </row>
    <row r="92" spans="2:12" x14ac:dyDescent="0.25">
      <c r="B92" s="62" t="s">
        <v>1748</v>
      </c>
    </row>
    <row r="93" spans="2:12" x14ac:dyDescent="0.25">
      <c r="B93" s="62" t="s">
        <v>1749</v>
      </c>
      <c r="C93" s="62" t="s">
        <v>224</v>
      </c>
      <c r="D93" s="62" t="s">
        <v>267</v>
      </c>
      <c r="E93" s="62" t="s">
        <v>81</v>
      </c>
      <c r="F93" s="62" t="s">
        <v>953</v>
      </c>
      <c r="G93" s="62" t="s">
        <v>954</v>
      </c>
      <c r="H93" s="62" t="s">
        <v>2225</v>
      </c>
      <c r="I93" s="62" t="s">
        <v>955</v>
      </c>
      <c r="J93" s="62" t="s">
        <v>1750</v>
      </c>
      <c r="K93" s="62" t="s">
        <v>956</v>
      </c>
      <c r="L93" s="62" t="s">
        <v>1751</v>
      </c>
    </row>
    <row r="94" spans="2:12" x14ac:dyDescent="0.25">
      <c r="B94" s="62" t="s">
        <v>1752</v>
      </c>
      <c r="C94" s="62" t="s">
        <v>224</v>
      </c>
      <c r="D94" s="62" t="s">
        <v>268</v>
      </c>
      <c r="E94" s="62" t="s">
        <v>82</v>
      </c>
      <c r="F94" s="62" t="s">
        <v>957</v>
      </c>
      <c r="G94" s="62" t="s">
        <v>958</v>
      </c>
      <c r="H94" s="62" t="s">
        <v>2226</v>
      </c>
      <c r="I94" s="62" t="s">
        <v>959</v>
      </c>
      <c r="J94" s="62" t="s">
        <v>1753</v>
      </c>
      <c r="K94" s="62" t="s">
        <v>960</v>
      </c>
      <c r="L94" s="62" t="s">
        <v>1754</v>
      </c>
    </row>
    <row r="95" spans="2:12" x14ac:dyDescent="0.25">
      <c r="B95" s="62" t="s">
        <v>1755</v>
      </c>
      <c r="C95" s="62" t="s">
        <v>224</v>
      </c>
      <c r="D95" s="62" t="s">
        <v>269</v>
      </c>
      <c r="E95" s="62" t="s">
        <v>83</v>
      </c>
      <c r="F95" s="62" t="s">
        <v>961</v>
      </c>
      <c r="G95" s="62" t="s">
        <v>962</v>
      </c>
      <c r="H95" s="62" t="s">
        <v>2227</v>
      </c>
      <c r="I95" s="62" t="s">
        <v>963</v>
      </c>
      <c r="J95" s="62" t="s">
        <v>1756</v>
      </c>
      <c r="K95" s="62" t="s">
        <v>964</v>
      </c>
      <c r="L95" s="62" t="s">
        <v>1757</v>
      </c>
    </row>
    <row r="96" spans="2:12" x14ac:dyDescent="0.25">
      <c r="B96" s="62" t="s">
        <v>1758</v>
      </c>
      <c r="C96" s="62" t="s">
        <v>224</v>
      </c>
      <c r="D96" s="62" t="s">
        <v>270</v>
      </c>
      <c r="E96" s="62" t="s">
        <v>84</v>
      </c>
      <c r="F96" s="62" t="s">
        <v>965</v>
      </c>
      <c r="G96" s="62" t="s">
        <v>966</v>
      </c>
      <c r="H96" s="62" t="s">
        <v>2228</v>
      </c>
      <c r="I96" s="62" t="s">
        <v>967</v>
      </c>
      <c r="J96" s="62" t="s">
        <v>1759</v>
      </c>
      <c r="K96" s="62" t="s">
        <v>968</v>
      </c>
      <c r="L96" s="62" t="s">
        <v>1760</v>
      </c>
    </row>
    <row r="97" spans="2:12" x14ac:dyDescent="0.25">
      <c r="B97" s="62" t="s">
        <v>1761</v>
      </c>
      <c r="C97" s="62" t="s">
        <v>224</v>
      </c>
      <c r="D97" s="62" t="s">
        <v>271</v>
      </c>
      <c r="E97" s="62" t="s">
        <v>85</v>
      </c>
      <c r="F97" s="62" t="s">
        <v>969</v>
      </c>
      <c r="G97" s="62" t="s">
        <v>970</v>
      </c>
      <c r="H97" s="62" t="s">
        <v>2229</v>
      </c>
      <c r="I97" s="62" t="s">
        <v>971</v>
      </c>
      <c r="J97" s="62" t="s">
        <v>1762</v>
      </c>
      <c r="K97" s="62" t="s">
        <v>972</v>
      </c>
      <c r="L97" s="62" t="s">
        <v>1763</v>
      </c>
    </row>
    <row r="98" spans="2:12" x14ac:dyDescent="0.25">
      <c r="B98" s="62" t="s">
        <v>1764</v>
      </c>
      <c r="C98" s="62" t="s">
        <v>224</v>
      </c>
      <c r="D98" s="62" t="s">
        <v>272</v>
      </c>
      <c r="E98" s="62" t="s">
        <v>86</v>
      </c>
      <c r="F98" s="62" t="s">
        <v>973</v>
      </c>
      <c r="G98" s="62" t="s">
        <v>974</v>
      </c>
      <c r="H98" s="62" t="s">
        <v>2230</v>
      </c>
      <c r="I98" s="62" t="s">
        <v>975</v>
      </c>
      <c r="J98" s="62" t="s">
        <v>1765</v>
      </c>
      <c r="K98" s="62" t="s">
        <v>976</v>
      </c>
      <c r="L98" s="62" t="s">
        <v>1766</v>
      </c>
    </row>
    <row r="99" spans="2:12" x14ac:dyDescent="0.25">
      <c r="B99" s="62" t="s">
        <v>1767</v>
      </c>
      <c r="C99" s="62" t="s">
        <v>224</v>
      </c>
      <c r="D99" s="62" t="s">
        <v>273</v>
      </c>
      <c r="E99" s="62" t="s">
        <v>87</v>
      </c>
      <c r="F99" s="62" t="s">
        <v>977</v>
      </c>
      <c r="G99" s="62" t="s">
        <v>978</v>
      </c>
      <c r="H99" s="62" t="s">
        <v>2231</v>
      </c>
      <c r="I99" s="62" t="s">
        <v>979</v>
      </c>
      <c r="J99" s="62" t="s">
        <v>1768</v>
      </c>
      <c r="K99" s="62" t="s">
        <v>980</v>
      </c>
      <c r="L99" s="62" t="s">
        <v>1769</v>
      </c>
    </row>
    <row r="100" spans="2:12" x14ac:dyDescent="0.25">
      <c r="B100" s="62" t="s">
        <v>1770</v>
      </c>
      <c r="C100" s="62" t="s">
        <v>224</v>
      </c>
      <c r="D100" s="62" t="s">
        <v>274</v>
      </c>
      <c r="E100" s="62" t="s">
        <v>88</v>
      </c>
      <c r="F100" s="62" t="s">
        <v>981</v>
      </c>
      <c r="G100" s="62" t="s">
        <v>982</v>
      </c>
      <c r="H100" s="62" t="s">
        <v>2232</v>
      </c>
      <c r="I100" s="62" t="s">
        <v>983</v>
      </c>
      <c r="J100" s="62" t="s">
        <v>1771</v>
      </c>
      <c r="K100" s="62" t="s">
        <v>984</v>
      </c>
      <c r="L100" s="62" t="s">
        <v>1772</v>
      </c>
    </row>
    <row r="101" spans="2:12" x14ac:dyDescent="0.25">
      <c r="B101" s="62" t="s">
        <v>1773</v>
      </c>
      <c r="C101" s="62" t="s">
        <v>224</v>
      </c>
      <c r="D101" s="62" t="s">
        <v>275</v>
      </c>
      <c r="E101" s="62" t="s">
        <v>89</v>
      </c>
      <c r="F101" s="62" t="s">
        <v>985</v>
      </c>
      <c r="G101" s="62" t="s">
        <v>986</v>
      </c>
      <c r="H101" s="62" t="s">
        <v>2233</v>
      </c>
      <c r="I101" s="62" t="s">
        <v>987</v>
      </c>
      <c r="J101" s="62" t="s">
        <v>1774</v>
      </c>
      <c r="K101" s="62" t="s">
        <v>988</v>
      </c>
      <c r="L101" s="62" t="s">
        <v>1775</v>
      </c>
    </row>
    <row r="102" spans="2:12" x14ac:dyDescent="0.25">
      <c r="B102" s="62" t="s">
        <v>1776</v>
      </c>
      <c r="E102" s="62" t="s">
        <v>90</v>
      </c>
      <c r="F102" s="62" t="s">
        <v>989</v>
      </c>
      <c r="G102" s="62" t="s">
        <v>990</v>
      </c>
      <c r="H102" s="62" t="s">
        <v>991</v>
      </c>
      <c r="I102" s="62" t="s">
        <v>992</v>
      </c>
      <c r="J102" s="62" t="s">
        <v>993</v>
      </c>
      <c r="K102" s="62" t="s">
        <v>994</v>
      </c>
      <c r="L102" s="62" t="s">
        <v>1777</v>
      </c>
    </row>
    <row r="103" spans="2:12" x14ac:dyDescent="0.25">
      <c r="B103" s="62" t="s">
        <v>1778</v>
      </c>
    </row>
    <row r="104" spans="2:12" x14ac:dyDescent="0.25">
      <c r="B104" s="62" t="s">
        <v>1779</v>
      </c>
      <c r="C104" s="62" t="s">
        <v>224</v>
      </c>
      <c r="D104" s="62" t="s">
        <v>276</v>
      </c>
      <c r="E104" s="62" t="s">
        <v>91</v>
      </c>
      <c r="F104" s="62" t="s">
        <v>995</v>
      </c>
      <c r="G104" s="62" t="s">
        <v>996</v>
      </c>
      <c r="H104" s="62" t="s">
        <v>2234</v>
      </c>
      <c r="I104" s="62" t="s">
        <v>997</v>
      </c>
      <c r="J104" s="62" t="s">
        <v>1780</v>
      </c>
      <c r="K104" s="62" t="s">
        <v>998</v>
      </c>
      <c r="L104" s="62" t="s">
        <v>1781</v>
      </c>
    </row>
    <row r="105" spans="2:12" x14ac:dyDescent="0.25">
      <c r="B105" s="62" t="s">
        <v>1782</v>
      </c>
      <c r="C105" s="62" t="s">
        <v>224</v>
      </c>
      <c r="D105" s="62" t="s">
        <v>277</v>
      </c>
      <c r="E105" s="62" t="s">
        <v>92</v>
      </c>
      <c r="F105" s="62" t="s">
        <v>999</v>
      </c>
      <c r="G105" s="62" t="s">
        <v>1000</v>
      </c>
      <c r="H105" s="62" t="s">
        <v>2235</v>
      </c>
      <c r="I105" s="62" t="s">
        <v>1001</v>
      </c>
      <c r="J105" s="62" t="s">
        <v>1783</v>
      </c>
      <c r="K105" s="62" t="s">
        <v>1002</v>
      </c>
      <c r="L105" s="62" t="s">
        <v>1784</v>
      </c>
    </row>
    <row r="106" spans="2:12" x14ac:dyDescent="0.25">
      <c r="B106" s="62" t="s">
        <v>1785</v>
      </c>
      <c r="C106" s="62" t="s">
        <v>224</v>
      </c>
      <c r="D106" s="62" t="s">
        <v>278</v>
      </c>
      <c r="E106" s="62" t="s">
        <v>93</v>
      </c>
      <c r="F106" s="62" t="s">
        <v>1003</v>
      </c>
      <c r="G106" s="62" t="s">
        <v>1004</v>
      </c>
      <c r="H106" s="62" t="s">
        <v>2236</v>
      </c>
      <c r="I106" s="62" t="s">
        <v>1005</v>
      </c>
      <c r="J106" s="62" t="s">
        <v>1786</v>
      </c>
      <c r="K106" s="62" t="s">
        <v>1006</v>
      </c>
      <c r="L106" s="62" t="s">
        <v>1787</v>
      </c>
    </row>
    <row r="107" spans="2:12" x14ac:dyDescent="0.25">
      <c r="B107" s="62" t="s">
        <v>1788</v>
      </c>
      <c r="C107" s="62" t="s">
        <v>224</v>
      </c>
      <c r="D107" s="62" t="s">
        <v>279</v>
      </c>
      <c r="E107" s="62" t="s">
        <v>94</v>
      </c>
      <c r="F107" s="62" t="s">
        <v>1007</v>
      </c>
      <c r="G107" s="62" t="s">
        <v>1008</v>
      </c>
      <c r="H107" s="62" t="s">
        <v>2237</v>
      </c>
      <c r="I107" s="62" t="s">
        <v>1009</v>
      </c>
      <c r="J107" s="62" t="s">
        <v>1789</v>
      </c>
      <c r="K107" s="62" t="s">
        <v>1010</v>
      </c>
      <c r="L107" s="62" t="s">
        <v>1790</v>
      </c>
    </row>
    <row r="108" spans="2:12" x14ac:dyDescent="0.25">
      <c r="B108" s="62" t="s">
        <v>1791</v>
      </c>
      <c r="C108" s="62" t="s">
        <v>224</v>
      </c>
      <c r="D108" s="62" t="s">
        <v>280</v>
      </c>
      <c r="E108" s="62" t="s">
        <v>95</v>
      </c>
      <c r="F108" s="62" t="s">
        <v>1011</v>
      </c>
      <c r="G108" s="62" t="s">
        <v>1012</v>
      </c>
      <c r="H108" s="62" t="s">
        <v>2238</v>
      </c>
      <c r="I108" s="62" t="s">
        <v>1013</v>
      </c>
      <c r="J108" s="62" t="s">
        <v>1792</v>
      </c>
      <c r="K108" s="62" t="s">
        <v>1014</v>
      </c>
      <c r="L108" s="62" t="s">
        <v>1793</v>
      </c>
    </row>
    <row r="109" spans="2:12" x14ac:dyDescent="0.25">
      <c r="B109" s="62" t="s">
        <v>1794</v>
      </c>
      <c r="C109" s="62" t="s">
        <v>224</v>
      </c>
      <c r="D109" s="62" t="s">
        <v>281</v>
      </c>
      <c r="E109" s="62" t="s">
        <v>96</v>
      </c>
      <c r="F109" s="62" t="s">
        <v>1015</v>
      </c>
      <c r="G109" s="62" t="s">
        <v>1016</v>
      </c>
      <c r="H109" s="62" t="s">
        <v>2239</v>
      </c>
      <c r="I109" s="62" t="s">
        <v>1017</v>
      </c>
      <c r="J109" s="62" t="s">
        <v>1795</v>
      </c>
      <c r="K109" s="62" t="s">
        <v>1018</v>
      </c>
      <c r="L109" s="62" t="s">
        <v>1796</v>
      </c>
    </row>
    <row r="110" spans="2:12" x14ac:dyDescent="0.25">
      <c r="B110" s="62" t="s">
        <v>1797</v>
      </c>
      <c r="C110" s="62" t="s">
        <v>224</v>
      </c>
      <c r="D110" s="62" t="s">
        <v>282</v>
      </c>
      <c r="E110" s="62" t="s">
        <v>97</v>
      </c>
      <c r="F110" s="62" t="s">
        <v>1019</v>
      </c>
      <c r="G110" s="62" t="s">
        <v>1020</v>
      </c>
      <c r="H110" s="62" t="s">
        <v>2240</v>
      </c>
      <c r="I110" s="62" t="s">
        <v>1021</v>
      </c>
      <c r="J110" s="62" t="s">
        <v>1798</v>
      </c>
      <c r="K110" s="62" t="s">
        <v>1022</v>
      </c>
      <c r="L110" s="62" t="s">
        <v>1799</v>
      </c>
    </row>
    <row r="111" spans="2:12" x14ac:dyDescent="0.25">
      <c r="B111" s="62" t="s">
        <v>1800</v>
      </c>
      <c r="C111" s="62" t="s">
        <v>224</v>
      </c>
      <c r="D111" s="62" t="s">
        <v>283</v>
      </c>
      <c r="E111" s="62" t="s">
        <v>98</v>
      </c>
      <c r="F111" s="62" t="s">
        <v>1023</v>
      </c>
      <c r="G111" s="62" t="s">
        <v>1024</v>
      </c>
      <c r="H111" s="62" t="s">
        <v>2241</v>
      </c>
      <c r="I111" s="62" t="s">
        <v>1025</v>
      </c>
      <c r="J111" s="62" t="s">
        <v>1801</v>
      </c>
      <c r="K111" s="62" t="s">
        <v>1026</v>
      </c>
      <c r="L111" s="62" t="s">
        <v>1802</v>
      </c>
    </row>
    <row r="112" spans="2:12" x14ac:dyDescent="0.25">
      <c r="B112" s="62" t="s">
        <v>1803</v>
      </c>
      <c r="C112" s="62" t="s">
        <v>224</v>
      </c>
      <c r="D112" s="62" t="s">
        <v>284</v>
      </c>
      <c r="E112" s="62" t="s">
        <v>99</v>
      </c>
      <c r="F112" s="62" t="s">
        <v>1027</v>
      </c>
      <c r="G112" s="62" t="s">
        <v>1028</v>
      </c>
      <c r="H112" s="62" t="s">
        <v>2242</v>
      </c>
      <c r="I112" s="62" t="s">
        <v>1029</v>
      </c>
      <c r="J112" s="62" t="s">
        <v>1804</v>
      </c>
      <c r="K112" s="62" t="s">
        <v>1030</v>
      </c>
      <c r="L112" s="62" t="s">
        <v>1805</v>
      </c>
    </row>
    <row r="113" spans="2:12" x14ac:dyDescent="0.25">
      <c r="B113" s="62" t="s">
        <v>1806</v>
      </c>
      <c r="C113" s="62" t="s">
        <v>224</v>
      </c>
      <c r="D113" s="62" t="s">
        <v>285</v>
      </c>
      <c r="E113" s="62" t="s">
        <v>100</v>
      </c>
      <c r="F113" s="62" t="s">
        <v>1031</v>
      </c>
      <c r="G113" s="62" t="s">
        <v>1032</v>
      </c>
      <c r="H113" s="62" t="s">
        <v>2243</v>
      </c>
      <c r="I113" s="62" t="s">
        <v>1033</v>
      </c>
      <c r="J113" s="62" t="s">
        <v>1807</v>
      </c>
      <c r="K113" s="62" t="s">
        <v>1034</v>
      </c>
      <c r="L113" s="62" t="s">
        <v>1808</v>
      </c>
    </row>
    <row r="114" spans="2:12" x14ac:dyDescent="0.25">
      <c r="B114" s="62" t="s">
        <v>1809</v>
      </c>
      <c r="C114" s="62" t="s">
        <v>224</v>
      </c>
      <c r="D114" s="62" t="s">
        <v>286</v>
      </c>
      <c r="E114" s="62" t="s">
        <v>101</v>
      </c>
      <c r="F114" s="62" t="s">
        <v>1035</v>
      </c>
      <c r="G114" s="62" t="s">
        <v>1036</v>
      </c>
      <c r="H114" s="62" t="s">
        <v>2244</v>
      </c>
      <c r="I114" s="62" t="s">
        <v>1037</v>
      </c>
      <c r="J114" s="62" t="s">
        <v>1810</v>
      </c>
      <c r="K114" s="62" t="s">
        <v>1038</v>
      </c>
      <c r="L114" s="62" t="s">
        <v>1811</v>
      </c>
    </row>
    <row r="115" spans="2:12" x14ac:dyDescent="0.25">
      <c r="B115" s="62" t="s">
        <v>1812</v>
      </c>
      <c r="C115" s="62" t="s">
        <v>224</v>
      </c>
      <c r="D115" s="62" t="s">
        <v>287</v>
      </c>
      <c r="E115" s="62" t="s">
        <v>102</v>
      </c>
      <c r="F115" s="62" t="s">
        <v>1039</v>
      </c>
      <c r="G115" s="62" t="s">
        <v>1040</v>
      </c>
      <c r="H115" s="62" t="s">
        <v>2245</v>
      </c>
      <c r="I115" s="62" t="s">
        <v>1041</v>
      </c>
      <c r="J115" s="62" t="s">
        <v>1813</v>
      </c>
      <c r="K115" s="62" t="s">
        <v>1042</v>
      </c>
      <c r="L115" s="62" t="s">
        <v>1814</v>
      </c>
    </row>
    <row r="116" spans="2:12" x14ac:dyDescent="0.25">
      <c r="B116" s="62" t="s">
        <v>1815</v>
      </c>
      <c r="C116" s="62" t="s">
        <v>224</v>
      </c>
      <c r="D116" s="62" t="s">
        <v>288</v>
      </c>
      <c r="E116" s="62" t="s">
        <v>103</v>
      </c>
      <c r="F116" s="62" t="s">
        <v>1043</v>
      </c>
      <c r="G116" s="62" t="s">
        <v>1044</v>
      </c>
      <c r="H116" s="62" t="s">
        <v>2246</v>
      </c>
      <c r="I116" s="62" t="s">
        <v>1045</v>
      </c>
      <c r="J116" s="62" t="s">
        <v>1816</v>
      </c>
      <c r="K116" s="62" t="s">
        <v>1046</v>
      </c>
      <c r="L116" s="62" t="s">
        <v>1817</v>
      </c>
    </row>
    <row r="117" spans="2:12" x14ac:dyDescent="0.25">
      <c r="B117" s="62" t="s">
        <v>1818</v>
      </c>
      <c r="C117" s="62" t="s">
        <v>224</v>
      </c>
      <c r="D117" s="62" t="s">
        <v>289</v>
      </c>
      <c r="E117" s="62" t="s">
        <v>104</v>
      </c>
      <c r="F117" s="62" t="s">
        <v>1047</v>
      </c>
      <c r="G117" s="62" t="s">
        <v>1048</v>
      </c>
      <c r="H117" s="62" t="s">
        <v>2247</v>
      </c>
      <c r="I117" s="62" t="s">
        <v>1049</v>
      </c>
      <c r="J117" s="62" t="s">
        <v>1819</v>
      </c>
      <c r="K117" s="62" t="s">
        <v>1050</v>
      </c>
      <c r="L117" s="62" t="s">
        <v>1820</v>
      </c>
    </row>
    <row r="118" spans="2:12" x14ac:dyDescent="0.25">
      <c r="B118" s="62" t="s">
        <v>1821</v>
      </c>
      <c r="C118" s="62" t="s">
        <v>224</v>
      </c>
      <c r="D118" s="62" t="s">
        <v>290</v>
      </c>
      <c r="E118" s="62" t="s">
        <v>105</v>
      </c>
      <c r="F118" s="62" t="s">
        <v>1051</v>
      </c>
      <c r="G118" s="62" t="s">
        <v>1052</v>
      </c>
      <c r="H118" s="62" t="s">
        <v>2248</v>
      </c>
      <c r="I118" s="62" t="s">
        <v>1053</v>
      </c>
      <c r="J118" s="62" t="s">
        <v>1822</v>
      </c>
      <c r="K118" s="62" t="s">
        <v>1054</v>
      </c>
      <c r="L118" s="62" t="s">
        <v>1823</v>
      </c>
    </row>
    <row r="119" spans="2:12" x14ac:dyDescent="0.25">
      <c r="B119" s="62" t="s">
        <v>1824</v>
      </c>
      <c r="C119" s="62" t="s">
        <v>224</v>
      </c>
      <c r="D119" s="62" t="s">
        <v>291</v>
      </c>
      <c r="E119" s="62" t="s">
        <v>106</v>
      </c>
      <c r="F119" s="62" t="s">
        <v>1055</v>
      </c>
      <c r="G119" s="62" t="s">
        <v>1056</v>
      </c>
      <c r="H119" s="62" t="s">
        <v>2249</v>
      </c>
      <c r="I119" s="62" t="s">
        <v>1057</v>
      </c>
      <c r="J119" s="62" t="s">
        <v>1825</v>
      </c>
      <c r="K119" s="62" t="s">
        <v>1058</v>
      </c>
      <c r="L119" s="62" t="s">
        <v>1826</v>
      </c>
    </row>
    <row r="120" spans="2:12" x14ac:dyDescent="0.25">
      <c r="B120" s="62" t="s">
        <v>1827</v>
      </c>
      <c r="C120" s="62" t="s">
        <v>224</v>
      </c>
      <c r="D120" s="62" t="s">
        <v>292</v>
      </c>
      <c r="E120" s="62" t="s">
        <v>107</v>
      </c>
      <c r="F120" s="62" t="s">
        <v>1059</v>
      </c>
      <c r="G120" s="62" t="s">
        <v>1060</v>
      </c>
      <c r="H120" s="62" t="s">
        <v>2250</v>
      </c>
      <c r="I120" s="62" t="s">
        <v>1061</v>
      </c>
      <c r="J120" s="62" t="s">
        <v>1828</v>
      </c>
      <c r="K120" s="62" t="s">
        <v>1062</v>
      </c>
      <c r="L120" s="62" t="s">
        <v>1829</v>
      </c>
    </row>
    <row r="121" spans="2:12" x14ac:dyDescent="0.25">
      <c r="B121" s="62" t="s">
        <v>1830</v>
      </c>
      <c r="C121" s="62" t="s">
        <v>224</v>
      </c>
      <c r="D121" s="62" t="s">
        <v>293</v>
      </c>
      <c r="E121" s="62" t="s">
        <v>108</v>
      </c>
      <c r="F121" s="62" t="s">
        <v>1063</v>
      </c>
      <c r="G121" s="62" t="s">
        <v>1064</v>
      </c>
      <c r="H121" s="62" t="s">
        <v>2251</v>
      </c>
      <c r="I121" s="62" t="s">
        <v>1065</v>
      </c>
      <c r="J121" s="62" t="s">
        <v>1831</v>
      </c>
      <c r="K121" s="62" t="s">
        <v>1066</v>
      </c>
      <c r="L121" s="62" t="s">
        <v>1832</v>
      </c>
    </row>
    <row r="122" spans="2:12" x14ac:dyDescent="0.25">
      <c r="B122" s="62" t="s">
        <v>1833</v>
      </c>
      <c r="C122" s="62" t="s">
        <v>224</v>
      </c>
      <c r="D122" s="62" t="s">
        <v>294</v>
      </c>
      <c r="E122" s="62" t="s">
        <v>109</v>
      </c>
      <c r="F122" s="62" t="s">
        <v>1067</v>
      </c>
      <c r="G122" s="62" t="s">
        <v>1068</v>
      </c>
      <c r="H122" s="62" t="s">
        <v>2252</v>
      </c>
      <c r="I122" s="62" t="s">
        <v>1069</v>
      </c>
      <c r="J122" s="62" t="s">
        <v>1834</v>
      </c>
      <c r="K122" s="62" t="s">
        <v>1070</v>
      </c>
      <c r="L122" s="62" t="s">
        <v>1835</v>
      </c>
    </row>
    <row r="123" spans="2:12" x14ac:dyDescent="0.25">
      <c r="B123" s="62" t="s">
        <v>1836</v>
      </c>
      <c r="C123" s="62" t="s">
        <v>224</v>
      </c>
      <c r="D123" s="62" t="s">
        <v>295</v>
      </c>
      <c r="E123" s="62" t="s">
        <v>110</v>
      </c>
      <c r="F123" s="62" t="s">
        <v>1071</v>
      </c>
      <c r="G123" s="62" t="s">
        <v>1072</v>
      </c>
      <c r="H123" s="62" t="s">
        <v>2253</v>
      </c>
      <c r="I123" s="62" t="s">
        <v>1073</v>
      </c>
      <c r="J123" s="62" t="s">
        <v>1837</v>
      </c>
      <c r="K123" s="62" t="s">
        <v>1074</v>
      </c>
      <c r="L123" s="62" t="s">
        <v>1838</v>
      </c>
    </row>
    <row r="124" spans="2:12" x14ac:dyDescent="0.25">
      <c r="B124" s="62" t="s">
        <v>1839</v>
      </c>
      <c r="E124" s="62" t="s">
        <v>111</v>
      </c>
      <c r="F124" s="62" t="s">
        <v>1075</v>
      </c>
      <c r="G124" s="62" t="s">
        <v>1076</v>
      </c>
      <c r="H124" s="62" t="s">
        <v>1077</v>
      </c>
      <c r="I124" s="62" t="s">
        <v>1078</v>
      </c>
      <c r="J124" s="62" t="s">
        <v>1079</v>
      </c>
      <c r="K124" s="62" t="s">
        <v>1080</v>
      </c>
      <c r="L124" s="62" t="s">
        <v>1840</v>
      </c>
    </row>
    <row r="125" spans="2:12" x14ac:dyDescent="0.25">
      <c r="B125" s="62" t="s">
        <v>1841</v>
      </c>
    </row>
    <row r="126" spans="2:12" x14ac:dyDescent="0.25">
      <c r="B126" s="62" t="s">
        <v>1842</v>
      </c>
      <c r="E126" s="62" t="s">
        <v>112</v>
      </c>
      <c r="F126" s="62" t="s">
        <v>1081</v>
      </c>
      <c r="G126" s="62" t="s">
        <v>1082</v>
      </c>
      <c r="H126" s="62" t="s">
        <v>1083</v>
      </c>
      <c r="I126" s="62" t="s">
        <v>1084</v>
      </c>
      <c r="J126" s="62" t="s">
        <v>1085</v>
      </c>
      <c r="K126" s="62" t="s">
        <v>1086</v>
      </c>
      <c r="L126" s="62" t="s">
        <v>1843</v>
      </c>
    </row>
    <row r="127" spans="2:12" x14ac:dyDescent="0.25">
      <c r="B127" s="62" t="s">
        <v>1844</v>
      </c>
    </row>
    <row r="128" spans="2:12" x14ac:dyDescent="0.25">
      <c r="B128" s="62" t="s">
        <v>1845</v>
      </c>
      <c r="E128" s="62" t="s">
        <v>2345</v>
      </c>
      <c r="F128" s="62" t="s">
        <v>1087</v>
      </c>
      <c r="G128" s="62" t="s">
        <v>1088</v>
      </c>
      <c r="H128" s="62" t="s">
        <v>1089</v>
      </c>
      <c r="I128" s="62" t="s">
        <v>1090</v>
      </c>
      <c r="J128" s="62" t="s">
        <v>1091</v>
      </c>
      <c r="K128" s="62" t="s">
        <v>1092</v>
      </c>
      <c r="L128" s="62" t="s">
        <v>1846</v>
      </c>
    </row>
    <row r="129" spans="2:12" x14ac:dyDescent="0.25">
      <c r="B129" s="62" t="s">
        <v>1847</v>
      </c>
    </row>
    <row r="130" spans="2:12" x14ac:dyDescent="0.25">
      <c r="B130" s="62" t="s">
        <v>1848</v>
      </c>
      <c r="C130" s="62" t="s">
        <v>190</v>
      </c>
      <c r="D130" s="62" t="s">
        <v>296</v>
      </c>
      <c r="E130" s="62" t="s">
        <v>113</v>
      </c>
      <c r="F130" s="62" t="s">
        <v>1093</v>
      </c>
      <c r="G130" s="62" t="s">
        <v>1094</v>
      </c>
      <c r="J130" s="62" t="s">
        <v>1849</v>
      </c>
      <c r="K130" s="62" t="s">
        <v>1095</v>
      </c>
      <c r="L130" s="62" t="s">
        <v>1850</v>
      </c>
    </row>
    <row r="131" spans="2:12" x14ac:dyDescent="0.25">
      <c r="B131" s="62" t="s">
        <v>1851</v>
      </c>
    </row>
    <row r="132" spans="2:12" x14ac:dyDescent="0.25">
      <c r="B132" s="62" t="s">
        <v>1852</v>
      </c>
      <c r="E132" s="62" t="s">
        <v>114</v>
      </c>
      <c r="F132" s="62" t="s">
        <v>297</v>
      </c>
      <c r="G132" s="62" t="s">
        <v>1096</v>
      </c>
      <c r="J132" s="62" t="s">
        <v>1853</v>
      </c>
      <c r="K132" s="62" t="s">
        <v>1097</v>
      </c>
      <c r="L132" s="62" t="s">
        <v>1854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9160-3EB0-477D-BF04-94F6CD635DCB}">
  <dimension ref="A1:L129"/>
  <sheetViews>
    <sheetView workbookViewId="0"/>
  </sheetViews>
  <sheetFormatPr defaultRowHeight="15" x14ac:dyDescent="0.25"/>
  <sheetData>
    <row r="1" spans="1:12" x14ac:dyDescent="0.25">
      <c r="A1" s="62" t="s">
        <v>2358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  <c r="K1" s="62" t="s">
        <v>183</v>
      </c>
      <c r="L1" s="62" t="s">
        <v>633</v>
      </c>
    </row>
    <row r="2" spans="1:12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  <c r="K2" s="62" t="s">
        <v>184</v>
      </c>
      <c r="L2" s="62" t="s">
        <v>184</v>
      </c>
    </row>
    <row r="4" spans="1:12" x14ac:dyDescent="0.25">
      <c r="A4" s="62" t="s">
        <v>2</v>
      </c>
      <c r="B4" s="62" t="s">
        <v>165</v>
      </c>
      <c r="E4" s="62" t="s">
        <v>3</v>
      </c>
    </row>
    <row r="5" spans="1:12" x14ac:dyDescent="0.25">
      <c r="A5" s="62" t="s">
        <v>166</v>
      </c>
      <c r="B5" s="62" t="s">
        <v>298</v>
      </c>
      <c r="E5" s="62" t="s">
        <v>646</v>
      </c>
    </row>
    <row r="6" spans="1:12" x14ac:dyDescent="0.25">
      <c r="A6" s="62" t="s">
        <v>167</v>
      </c>
      <c r="B6" s="62" t="s">
        <v>299</v>
      </c>
      <c r="E6" s="62" t="s">
        <v>186</v>
      </c>
    </row>
    <row r="7" spans="1:12" x14ac:dyDescent="0.25">
      <c r="A7" s="62" t="s">
        <v>168</v>
      </c>
      <c r="B7" s="62" t="s">
        <v>169</v>
      </c>
    </row>
    <row r="8" spans="1:12" x14ac:dyDescent="0.25">
      <c r="G8" s="62" t="s">
        <v>5</v>
      </c>
      <c r="H8" s="62" t="s">
        <v>187</v>
      </c>
      <c r="I8" s="62" t="s">
        <v>6</v>
      </c>
      <c r="J8" s="62" t="s">
        <v>5</v>
      </c>
      <c r="K8" s="62" t="s">
        <v>2346</v>
      </c>
      <c r="L8" s="62" t="s">
        <v>634</v>
      </c>
    </row>
    <row r="9" spans="1:12" x14ac:dyDescent="0.25">
      <c r="F9" s="62" t="s">
        <v>188</v>
      </c>
      <c r="G9" s="62" t="s">
        <v>189</v>
      </c>
      <c r="H9" s="62" t="s">
        <v>7</v>
      </c>
      <c r="I9" s="62" t="s">
        <v>188</v>
      </c>
      <c r="J9" s="62" t="s">
        <v>647</v>
      </c>
      <c r="K9" s="62" t="s">
        <v>647</v>
      </c>
      <c r="L9" s="62" t="s">
        <v>635</v>
      </c>
    </row>
    <row r="10" spans="1:12" x14ac:dyDescent="0.25">
      <c r="A10" s="62" t="s">
        <v>1</v>
      </c>
      <c r="B10" s="62" t="s">
        <v>8</v>
      </c>
      <c r="C10" s="62" t="s">
        <v>9</v>
      </c>
      <c r="D10" s="62" t="s">
        <v>10</v>
      </c>
    </row>
    <row r="11" spans="1:12" x14ac:dyDescent="0.25">
      <c r="B11" s="62" t="s">
        <v>1536</v>
      </c>
      <c r="C11" s="62" t="s">
        <v>190</v>
      </c>
      <c r="D11" s="62" t="s">
        <v>191</v>
      </c>
      <c r="E11" s="62" t="s">
        <v>11</v>
      </c>
      <c r="F11" s="62" t="s">
        <v>1098</v>
      </c>
      <c r="G11" s="62" t="s">
        <v>1099</v>
      </c>
      <c r="H11" s="62" t="s">
        <v>2254</v>
      </c>
      <c r="I11" s="62" t="s">
        <v>1100</v>
      </c>
      <c r="J11" s="62" t="s">
        <v>1855</v>
      </c>
      <c r="K11" s="62" t="s">
        <v>1101</v>
      </c>
      <c r="L11" s="62" t="s">
        <v>1538</v>
      </c>
    </row>
    <row r="12" spans="1:12" x14ac:dyDescent="0.25">
      <c r="B12" s="62" t="s">
        <v>1539</v>
      </c>
      <c r="C12" s="62" t="s">
        <v>190</v>
      </c>
      <c r="D12" s="62" t="s">
        <v>192</v>
      </c>
      <c r="E12" s="62" t="s">
        <v>12</v>
      </c>
      <c r="F12" s="62" t="s">
        <v>1102</v>
      </c>
      <c r="G12" s="62" t="s">
        <v>1103</v>
      </c>
      <c r="H12" s="62" t="s">
        <v>2255</v>
      </c>
      <c r="I12" s="62" t="s">
        <v>1104</v>
      </c>
      <c r="J12" s="62" t="s">
        <v>1856</v>
      </c>
      <c r="K12" s="62" t="s">
        <v>1105</v>
      </c>
      <c r="L12" s="62" t="s">
        <v>1541</v>
      </c>
    </row>
    <row r="13" spans="1:12" x14ac:dyDescent="0.25">
      <c r="B13" s="62" t="s">
        <v>1542</v>
      </c>
      <c r="E13" s="62" t="s">
        <v>13</v>
      </c>
      <c r="F13" s="62" t="s">
        <v>656</v>
      </c>
      <c r="G13" s="62" t="s">
        <v>657</v>
      </c>
      <c r="H13" s="62" t="s">
        <v>658</v>
      </c>
      <c r="I13" s="62" t="s">
        <v>659</v>
      </c>
      <c r="J13" s="62" t="s">
        <v>660</v>
      </c>
      <c r="K13" s="62" t="s">
        <v>661</v>
      </c>
      <c r="L13" s="62" t="s">
        <v>1543</v>
      </c>
    </row>
    <row r="14" spans="1:12" x14ac:dyDescent="0.25">
      <c r="B14" s="62" t="s">
        <v>1544</v>
      </c>
    </row>
    <row r="15" spans="1:12" x14ac:dyDescent="0.25">
      <c r="B15" s="62" t="s">
        <v>1545</v>
      </c>
      <c r="C15" s="62" t="s">
        <v>190</v>
      </c>
      <c r="D15" s="62" t="s">
        <v>193</v>
      </c>
      <c r="E15" s="62" t="s">
        <v>14</v>
      </c>
      <c r="F15" s="62" t="s">
        <v>1106</v>
      </c>
      <c r="G15" s="62" t="s">
        <v>1107</v>
      </c>
      <c r="H15" s="62" t="s">
        <v>2256</v>
      </c>
      <c r="I15" s="62" t="s">
        <v>1108</v>
      </c>
      <c r="J15" s="62" t="s">
        <v>1857</v>
      </c>
      <c r="K15" s="62" t="s">
        <v>1109</v>
      </c>
      <c r="L15" s="62" t="s">
        <v>1547</v>
      </c>
    </row>
    <row r="16" spans="1:12" x14ac:dyDescent="0.25">
      <c r="B16" s="62" t="s">
        <v>1548</v>
      </c>
      <c r="C16" s="62" t="s">
        <v>190</v>
      </c>
      <c r="D16" s="62" t="s">
        <v>194</v>
      </c>
      <c r="E16" s="62" t="s">
        <v>15</v>
      </c>
      <c r="F16" s="62" t="s">
        <v>1110</v>
      </c>
      <c r="G16" s="62" t="s">
        <v>1111</v>
      </c>
      <c r="H16" s="62" t="s">
        <v>2257</v>
      </c>
      <c r="I16" s="62" t="s">
        <v>1112</v>
      </c>
      <c r="J16" s="62" t="s">
        <v>1858</v>
      </c>
      <c r="K16" s="62" t="s">
        <v>1113</v>
      </c>
      <c r="L16" s="62" t="s">
        <v>1550</v>
      </c>
    </row>
    <row r="17" spans="2:12" x14ac:dyDescent="0.25">
      <c r="B17" s="62" t="s">
        <v>1551</v>
      </c>
      <c r="C17" s="62" t="s">
        <v>190</v>
      </c>
      <c r="D17" s="62" t="s">
        <v>195</v>
      </c>
      <c r="E17" s="62" t="s">
        <v>16</v>
      </c>
      <c r="F17" s="62" t="s">
        <v>1114</v>
      </c>
      <c r="G17" s="62" t="s">
        <v>1115</v>
      </c>
      <c r="H17" s="62" t="s">
        <v>2258</v>
      </c>
      <c r="I17" s="62" t="s">
        <v>1116</v>
      </c>
      <c r="J17" s="62" t="s">
        <v>1859</v>
      </c>
      <c r="K17" s="62" t="s">
        <v>1117</v>
      </c>
      <c r="L17" s="62" t="s">
        <v>1553</v>
      </c>
    </row>
    <row r="18" spans="2:12" x14ac:dyDescent="0.25">
      <c r="B18" s="62" t="s">
        <v>1554</v>
      </c>
      <c r="E18" s="62" t="s">
        <v>17</v>
      </c>
      <c r="F18" s="62" t="s">
        <v>674</v>
      </c>
      <c r="G18" s="62" t="s">
        <v>1118</v>
      </c>
      <c r="H18" s="62" t="s">
        <v>1555</v>
      </c>
      <c r="I18" s="62" t="s">
        <v>676</v>
      </c>
      <c r="J18" s="62" t="s">
        <v>677</v>
      </c>
      <c r="K18" s="62" t="s">
        <v>678</v>
      </c>
      <c r="L18" s="62" t="s">
        <v>1556</v>
      </c>
    </row>
    <row r="19" spans="2:12" x14ac:dyDescent="0.25">
      <c r="B19" s="62" t="s">
        <v>1557</v>
      </c>
    </row>
    <row r="20" spans="2:12" x14ac:dyDescent="0.25">
      <c r="B20" s="62" t="s">
        <v>1558</v>
      </c>
      <c r="C20" s="62" t="s">
        <v>190</v>
      </c>
      <c r="D20" s="62" t="s">
        <v>199</v>
      </c>
      <c r="E20" s="62" t="s">
        <v>18</v>
      </c>
      <c r="F20" s="62" t="s">
        <v>1119</v>
      </c>
      <c r="G20" s="62" t="s">
        <v>1120</v>
      </c>
      <c r="H20" s="62" t="s">
        <v>2259</v>
      </c>
      <c r="I20" s="62" t="s">
        <v>1121</v>
      </c>
      <c r="J20" s="62" t="s">
        <v>1860</v>
      </c>
      <c r="K20" s="62" t="s">
        <v>1122</v>
      </c>
      <c r="L20" s="62" t="s">
        <v>1560</v>
      </c>
    </row>
    <row r="21" spans="2:12" x14ac:dyDescent="0.25">
      <c r="B21" s="62" t="s">
        <v>1561</v>
      </c>
      <c r="C21" s="62" t="s">
        <v>190</v>
      </c>
      <c r="D21" s="62" t="s">
        <v>200</v>
      </c>
      <c r="E21" s="62" t="s">
        <v>19</v>
      </c>
      <c r="F21" s="62" t="s">
        <v>1123</v>
      </c>
      <c r="G21" s="62" t="s">
        <v>1124</v>
      </c>
      <c r="H21" s="62" t="s">
        <v>2260</v>
      </c>
      <c r="I21" s="62" t="s">
        <v>1125</v>
      </c>
      <c r="J21" s="62" t="s">
        <v>1861</v>
      </c>
      <c r="K21" s="62" t="s">
        <v>1126</v>
      </c>
      <c r="L21" s="62" t="s">
        <v>1563</v>
      </c>
    </row>
    <row r="22" spans="2:12" x14ac:dyDescent="0.25">
      <c r="B22" s="62" t="s">
        <v>1564</v>
      </c>
      <c r="C22" s="62" t="s">
        <v>190</v>
      </c>
      <c r="D22" s="62" t="s">
        <v>201</v>
      </c>
      <c r="E22" s="62" t="s">
        <v>20</v>
      </c>
      <c r="F22" s="62" t="s">
        <v>1127</v>
      </c>
      <c r="G22" s="62" t="s">
        <v>1128</v>
      </c>
      <c r="H22" s="62" t="s">
        <v>2261</v>
      </c>
      <c r="I22" s="62" t="s">
        <v>1129</v>
      </c>
      <c r="J22" s="62" t="s">
        <v>1862</v>
      </c>
      <c r="K22" s="62" t="s">
        <v>1130</v>
      </c>
      <c r="L22" s="62" t="s">
        <v>1566</v>
      </c>
    </row>
    <row r="23" spans="2:12" x14ac:dyDescent="0.25">
      <c r="B23" s="62" t="s">
        <v>1567</v>
      </c>
      <c r="C23" s="62" t="s">
        <v>190</v>
      </c>
      <c r="D23" s="62" t="s">
        <v>202</v>
      </c>
      <c r="E23" s="62" t="s">
        <v>21</v>
      </c>
      <c r="F23" s="62" t="s">
        <v>1131</v>
      </c>
      <c r="G23" s="62" t="s">
        <v>1132</v>
      </c>
      <c r="H23" s="62" t="s">
        <v>2262</v>
      </c>
      <c r="I23" s="62" t="s">
        <v>1133</v>
      </c>
      <c r="J23" s="62" t="s">
        <v>1863</v>
      </c>
      <c r="K23" s="62" t="s">
        <v>1134</v>
      </c>
      <c r="L23" s="62" t="s">
        <v>1569</v>
      </c>
    </row>
    <row r="24" spans="2:12" x14ac:dyDescent="0.25">
      <c r="B24" s="62" t="s">
        <v>1570</v>
      </c>
      <c r="E24" s="62" t="s">
        <v>22</v>
      </c>
      <c r="F24" s="62" t="s">
        <v>695</v>
      </c>
      <c r="G24" s="62" t="s">
        <v>696</v>
      </c>
      <c r="H24" s="62" t="s">
        <v>697</v>
      </c>
      <c r="I24" s="62" t="s">
        <v>698</v>
      </c>
      <c r="J24" s="62" t="s">
        <v>699</v>
      </c>
      <c r="K24" s="62" t="s">
        <v>700</v>
      </c>
      <c r="L24" s="62" t="s">
        <v>1571</v>
      </c>
    </row>
    <row r="25" spans="2:12" x14ac:dyDescent="0.25">
      <c r="B25" s="62" t="s">
        <v>1572</v>
      </c>
    </row>
    <row r="26" spans="2:12" x14ac:dyDescent="0.25">
      <c r="B26" s="62" t="s">
        <v>1573</v>
      </c>
      <c r="C26" s="62" t="s">
        <v>190</v>
      </c>
      <c r="D26" s="62" t="s">
        <v>207</v>
      </c>
      <c r="E26" s="62" t="s">
        <v>23</v>
      </c>
      <c r="F26" s="62" t="s">
        <v>1135</v>
      </c>
      <c r="G26" s="62" t="s">
        <v>1136</v>
      </c>
      <c r="H26" s="62" t="s">
        <v>2263</v>
      </c>
      <c r="I26" s="62" t="s">
        <v>1137</v>
      </c>
      <c r="J26" s="62" t="s">
        <v>1864</v>
      </c>
      <c r="K26" s="62" t="s">
        <v>1138</v>
      </c>
      <c r="L26" s="62" t="s">
        <v>1575</v>
      </c>
    </row>
    <row r="27" spans="2:12" x14ac:dyDescent="0.25">
      <c r="B27" s="62" t="s">
        <v>1576</v>
      </c>
      <c r="C27" s="62" t="s">
        <v>190</v>
      </c>
      <c r="D27" s="62" t="s">
        <v>208</v>
      </c>
      <c r="E27" s="62" t="s">
        <v>24</v>
      </c>
      <c r="F27" s="62" t="s">
        <v>1139</v>
      </c>
      <c r="G27" s="62" t="s">
        <v>1140</v>
      </c>
      <c r="H27" s="62" t="s">
        <v>2264</v>
      </c>
      <c r="I27" s="62" t="s">
        <v>1141</v>
      </c>
      <c r="J27" s="62" t="s">
        <v>1865</v>
      </c>
      <c r="K27" s="62" t="s">
        <v>1142</v>
      </c>
      <c r="L27" s="62" t="s">
        <v>1578</v>
      </c>
    </row>
    <row r="28" spans="2:12" x14ac:dyDescent="0.25">
      <c r="B28" s="62" t="s">
        <v>1579</v>
      </c>
      <c r="C28" s="62" t="s">
        <v>190</v>
      </c>
      <c r="D28" s="62" t="s">
        <v>209</v>
      </c>
      <c r="E28" s="62" t="s">
        <v>25</v>
      </c>
      <c r="F28" s="62" t="s">
        <v>1143</v>
      </c>
      <c r="G28" s="62" t="s">
        <v>1144</v>
      </c>
      <c r="H28" s="62" t="s">
        <v>2265</v>
      </c>
      <c r="I28" s="62" t="s">
        <v>1145</v>
      </c>
      <c r="J28" s="62" t="s">
        <v>1866</v>
      </c>
      <c r="K28" s="62" t="s">
        <v>1146</v>
      </c>
      <c r="L28" s="62" t="s">
        <v>1581</v>
      </c>
    </row>
    <row r="29" spans="2:12" x14ac:dyDescent="0.25">
      <c r="B29" s="62" t="s">
        <v>1582</v>
      </c>
      <c r="C29" s="62" t="s">
        <v>190</v>
      </c>
      <c r="D29" s="62" t="s">
        <v>210</v>
      </c>
      <c r="E29" s="62" t="s">
        <v>26</v>
      </c>
      <c r="F29" s="62" t="s">
        <v>1147</v>
      </c>
      <c r="G29" s="62" t="s">
        <v>1148</v>
      </c>
      <c r="H29" s="62" t="s">
        <v>2266</v>
      </c>
      <c r="I29" s="62" t="s">
        <v>1149</v>
      </c>
      <c r="J29" s="62" t="s">
        <v>1867</v>
      </c>
      <c r="K29" s="62" t="s">
        <v>1150</v>
      </c>
      <c r="L29" s="62" t="s">
        <v>1584</v>
      </c>
    </row>
    <row r="30" spans="2:12" x14ac:dyDescent="0.25">
      <c r="B30" s="62" t="s">
        <v>1585</v>
      </c>
      <c r="C30" s="62" t="s">
        <v>190</v>
      </c>
      <c r="D30" s="62" t="s">
        <v>211</v>
      </c>
      <c r="E30" s="62" t="s">
        <v>27</v>
      </c>
      <c r="F30" s="62" t="s">
        <v>1151</v>
      </c>
      <c r="G30" s="62" t="s">
        <v>1152</v>
      </c>
      <c r="H30" s="62" t="s">
        <v>2267</v>
      </c>
      <c r="I30" s="62" t="s">
        <v>1153</v>
      </c>
      <c r="J30" s="62" t="s">
        <v>1868</v>
      </c>
      <c r="K30" s="62" t="s">
        <v>1154</v>
      </c>
      <c r="L30" s="62" t="s">
        <v>1587</v>
      </c>
    </row>
    <row r="31" spans="2:12" x14ac:dyDescent="0.25">
      <c r="B31" s="62" t="s">
        <v>1588</v>
      </c>
      <c r="E31" s="62" t="s">
        <v>28</v>
      </c>
      <c r="F31" s="62" t="s">
        <v>721</v>
      </c>
      <c r="G31" s="62" t="s">
        <v>722</v>
      </c>
      <c r="H31" s="62" t="s">
        <v>723</v>
      </c>
      <c r="I31" s="62" t="s">
        <v>724</v>
      </c>
      <c r="J31" s="62" t="s">
        <v>725</v>
      </c>
      <c r="K31" s="62" t="s">
        <v>726</v>
      </c>
      <c r="L31" s="62" t="s">
        <v>1589</v>
      </c>
    </row>
    <row r="32" spans="2:12" x14ac:dyDescent="0.25">
      <c r="B32" s="62" t="s">
        <v>1590</v>
      </c>
    </row>
    <row r="33" spans="2:12" x14ac:dyDescent="0.25">
      <c r="B33" s="62" t="s">
        <v>1591</v>
      </c>
      <c r="C33" s="62" t="s">
        <v>190</v>
      </c>
      <c r="D33" s="62" t="s">
        <v>216</v>
      </c>
      <c r="E33" s="62" t="s">
        <v>29</v>
      </c>
      <c r="F33" s="62" t="s">
        <v>1155</v>
      </c>
      <c r="G33" s="62" t="s">
        <v>1156</v>
      </c>
      <c r="H33" s="62" t="s">
        <v>2268</v>
      </c>
      <c r="I33" s="62" t="s">
        <v>1157</v>
      </c>
      <c r="J33" s="62" t="s">
        <v>1869</v>
      </c>
      <c r="K33" s="62" t="s">
        <v>1158</v>
      </c>
      <c r="L33" s="62" t="s">
        <v>1593</v>
      </c>
    </row>
    <row r="34" spans="2:12" x14ac:dyDescent="0.25">
      <c r="B34" s="62" t="s">
        <v>1594</v>
      </c>
      <c r="C34" s="62" t="s">
        <v>190</v>
      </c>
      <c r="D34" s="62" t="s">
        <v>217</v>
      </c>
      <c r="E34" s="62" t="s">
        <v>30</v>
      </c>
      <c r="F34" s="62" t="s">
        <v>1159</v>
      </c>
      <c r="G34" s="62" t="s">
        <v>1160</v>
      </c>
      <c r="H34" s="62" t="s">
        <v>2269</v>
      </c>
      <c r="I34" s="62" t="s">
        <v>1161</v>
      </c>
      <c r="J34" s="62" t="s">
        <v>1870</v>
      </c>
      <c r="K34" s="62" t="s">
        <v>1162</v>
      </c>
      <c r="L34" s="62" t="s">
        <v>1596</v>
      </c>
    </row>
    <row r="35" spans="2:12" x14ac:dyDescent="0.25">
      <c r="B35" s="62" t="s">
        <v>1597</v>
      </c>
      <c r="C35" s="62" t="s">
        <v>190</v>
      </c>
      <c r="D35" s="62" t="s">
        <v>218</v>
      </c>
      <c r="E35" s="62" t="s">
        <v>31</v>
      </c>
      <c r="F35" s="62" t="s">
        <v>1163</v>
      </c>
      <c r="G35" s="62" t="s">
        <v>1164</v>
      </c>
      <c r="H35" s="62" t="s">
        <v>2270</v>
      </c>
      <c r="I35" s="62" t="s">
        <v>1165</v>
      </c>
      <c r="J35" s="62" t="s">
        <v>1871</v>
      </c>
      <c r="K35" s="62" t="s">
        <v>1166</v>
      </c>
      <c r="L35" s="62" t="s">
        <v>1599</v>
      </c>
    </row>
    <row r="36" spans="2:12" x14ac:dyDescent="0.25">
      <c r="B36" s="62" t="s">
        <v>1600</v>
      </c>
      <c r="E36" s="62" t="s">
        <v>32</v>
      </c>
      <c r="F36" s="62" t="s">
        <v>739</v>
      </c>
      <c r="G36" s="62" t="s">
        <v>740</v>
      </c>
      <c r="H36" s="62" t="s">
        <v>741</v>
      </c>
      <c r="I36" s="62" t="s">
        <v>742</v>
      </c>
      <c r="J36" s="62" t="s">
        <v>743</v>
      </c>
      <c r="K36" s="62" t="s">
        <v>744</v>
      </c>
      <c r="L36" s="62" t="s">
        <v>1601</v>
      </c>
    </row>
    <row r="37" spans="2:12" x14ac:dyDescent="0.25">
      <c r="B37" s="62" t="s">
        <v>1872</v>
      </c>
    </row>
    <row r="38" spans="2:12" x14ac:dyDescent="0.25">
      <c r="B38" s="62" t="s">
        <v>1602</v>
      </c>
      <c r="C38" s="62" t="s">
        <v>190</v>
      </c>
      <c r="D38" s="62" t="s">
        <v>223</v>
      </c>
      <c r="E38" s="62" t="s">
        <v>33</v>
      </c>
      <c r="F38" s="62" t="s">
        <v>1167</v>
      </c>
      <c r="G38" s="62" t="s">
        <v>1168</v>
      </c>
      <c r="H38" s="62" t="s">
        <v>2271</v>
      </c>
      <c r="I38" s="62" t="s">
        <v>1169</v>
      </c>
      <c r="J38" s="62" t="s">
        <v>1873</v>
      </c>
      <c r="K38" s="62" t="s">
        <v>1170</v>
      </c>
      <c r="L38" s="62" t="s">
        <v>1604</v>
      </c>
    </row>
    <row r="39" spans="2:12" x14ac:dyDescent="0.25">
      <c r="B39" s="62" t="s">
        <v>1605</v>
      </c>
      <c r="E39" s="62" t="s">
        <v>34</v>
      </c>
      <c r="F39" s="62" t="s">
        <v>749</v>
      </c>
      <c r="G39" s="62" t="s">
        <v>750</v>
      </c>
      <c r="H39" s="62" t="s">
        <v>751</v>
      </c>
      <c r="I39" s="62" t="s">
        <v>752</v>
      </c>
      <c r="J39" s="62" t="s">
        <v>753</v>
      </c>
      <c r="K39" s="62" t="s">
        <v>754</v>
      </c>
      <c r="L39" s="62" t="s">
        <v>1606</v>
      </c>
    </row>
    <row r="40" spans="2:12" x14ac:dyDescent="0.25">
      <c r="B40" s="62" t="s">
        <v>1607</v>
      </c>
    </row>
    <row r="41" spans="2:12" x14ac:dyDescent="0.25">
      <c r="B41" s="62" t="s">
        <v>1608</v>
      </c>
      <c r="E41" s="62" t="s">
        <v>35</v>
      </c>
      <c r="F41" s="62" t="s">
        <v>755</v>
      </c>
      <c r="G41" s="62" t="s">
        <v>756</v>
      </c>
      <c r="H41" s="62" t="s">
        <v>757</v>
      </c>
      <c r="I41" s="62" t="s">
        <v>758</v>
      </c>
      <c r="J41" s="62" t="s">
        <v>759</v>
      </c>
      <c r="K41" s="62" t="s">
        <v>760</v>
      </c>
      <c r="L41" s="62" t="s">
        <v>1609</v>
      </c>
    </row>
    <row r="42" spans="2:12" x14ac:dyDescent="0.25">
      <c r="B42" s="62" t="s">
        <v>1610</v>
      </c>
    </row>
    <row r="43" spans="2:12" x14ac:dyDescent="0.25">
      <c r="B43" s="62" t="s">
        <v>1611</v>
      </c>
      <c r="C43" s="62" t="s">
        <v>224</v>
      </c>
      <c r="D43" s="62" t="s">
        <v>225</v>
      </c>
      <c r="E43" s="62" t="s">
        <v>36</v>
      </c>
      <c r="F43" s="62" t="s">
        <v>1171</v>
      </c>
      <c r="G43" s="62" t="s">
        <v>1172</v>
      </c>
      <c r="H43" s="62" t="s">
        <v>2272</v>
      </c>
      <c r="I43" s="62" t="s">
        <v>1173</v>
      </c>
      <c r="J43" s="62" t="s">
        <v>1874</v>
      </c>
      <c r="K43" s="62" t="s">
        <v>1174</v>
      </c>
      <c r="L43" s="62" t="s">
        <v>1613</v>
      </c>
    </row>
    <row r="44" spans="2:12" x14ac:dyDescent="0.25">
      <c r="B44" s="62" t="s">
        <v>1614</v>
      </c>
      <c r="C44" s="62" t="s">
        <v>224</v>
      </c>
      <c r="D44" s="62" t="s">
        <v>226</v>
      </c>
      <c r="E44" s="62" t="s">
        <v>37</v>
      </c>
      <c r="F44" s="62" t="s">
        <v>1175</v>
      </c>
      <c r="G44" s="62" t="s">
        <v>1176</v>
      </c>
      <c r="H44" s="62" t="s">
        <v>2273</v>
      </c>
      <c r="I44" s="62" t="s">
        <v>1177</v>
      </c>
      <c r="J44" s="62" t="s">
        <v>1875</v>
      </c>
      <c r="K44" s="62" t="s">
        <v>1178</v>
      </c>
      <c r="L44" s="62" t="s">
        <v>1616</v>
      </c>
    </row>
    <row r="45" spans="2:12" x14ac:dyDescent="0.25">
      <c r="B45" s="62" t="s">
        <v>1617</v>
      </c>
      <c r="C45" s="62" t="s">
        <v>224</v>
      </c>
      <c r="D45" s="62" t="s">
        <v>227</v>
      </c>
      <c r="E45" s="62" t="s">
        <v>38</v>
      </c>
      <c r="F45" s="62" t="s">
        <v>1179</v>
      </c>
      <c r="G45" s="62" t="s">
        <v>1180</v>
      </c>
      <c r="H45" s="62" t="s">
        <v>2274</v>
      </c>
      <c r="I45" s="62" t="s">
        <v>1181</v>
      </c>
      <c r="J45" s="62" t="s">
        <v>1876</v>
      </c>
      <c r="K45" s="62" t="s">
        <v>1182</v>
      </c>
      <c r="L45" s="62" t="s">
        <v>1619</v>
      </c>
    </row>
    <row r="46" spans="2:12" x14ac:dyDescent="0.25">
      <c r="B46" s="62" t="s">
        <v>1620</v>
      </c>
      <c r="C46" s="62" t="s">
        <v>224</v>
      </c>
      <c r="D46" s="62" t="s">
        <v>228</v>
      </c>
      <c r="E46" s="62" t="s">
        <v>39</v>
      </c>
      <c r="F46" s="62" t="s">
        <v>1183</v>
      </c>
      <c r="G46" s="62" t="s">
        <v>1184</v>
      </c>
      <c r="H46" s="62" t="s">
        <v>2275</v>
      </c>
      <c r="I46" s="62" t="s">
        <v>1185</v>
      </c>
      <c r="J46" s="62" t="s">
        <v>1877</v>
      </c>
      <c r="K46" s="62" t="s">
        <v>1186</v>
      </c>
      <c r="L46" s="62" t="s">
        <v>1622</v>
      </c>
    </row>
    <row r="47" spans="2:12" x14ac:dyDescent="0.25">
      <c r="B47" s="62" t="s">
        <v>1623</v>
      </c>
      <c r="C47" s="62" t="s">
        <v>224</v>
      </c>
      <c r="D47" s="62" t="s">
        <v>229</v>
      </c>
      <c r="E47" s="62" t="s">
        <v>40</v>
      </c>
      <c r="F47" s="62" t="s">
        <v>1187</v>
      </c>
      <c r="G47" s="62" t="s">
        <v>1188</v>
      </c>
      <c r="H47" s="62" t="s">
        <v>2276</v>
      </c>
      <c r="I47" s="62" t="s">
        <v>1189</v>
      </c>
      <c r="J47" s="62" t="s">
        <v>1878</v>
      </c>
      <c r="K47" s="62" t="s">
        <v>1190</v>
      </c>
      <c r="L47" s="62" t="s">
        <v>1625</v>
      </c>
    </row>
    <row r="48" spans="2:12" x14ac:dyDescent="0.25">
      <c r="B48" s="62" t="s">
        <v>1626</v>
      </c>
      <c r="E48" s="62" t="s">
        <v>41</v>
      </c>
      <c r="F48" s="62" t="s">
        <v>781</v>
      </c>
      <c r="G48" s="62" t="s">
        <v>782</v>
      </c>
      <c r="H48" s="62" t="s">
        <v>783</v>
      </c>
      <c r="I48" s="62" t="s">
        <v>784</v>
      </c>
      <c r="J48" s="62" t="s">
        <v>785</v>
      </c>
      <c r="K48" s="62" t="s">
        <v>786</v>
      </c>
      <c r="L48" s="62" t="s">
        <v>1627</v>
      </c>
    </row>
    <row r="49" spans="2:12" x14ac:dyDescent="0.25">
      <c r="B49" s="62" t="s">
        <v>1628</v>
      </c>
    </row>
    <row r="50" spans="2:12" x14ac:dyDescent="0.25">
      <c r="B50" s="62" t="s">
        <v>1629</v>
      </c>
      <c r="C50" s="62" t="s">
        <v>224</v>
      </c>
      <c r="D50" s="62" t="s">
        <v>230</v>
      </c>
      <c r="E50" s="62" t="s">
        <v>42</v>
      </c>
      <c r="F50" s="62" t="s">
        <v>1191</v>
      </c>
      <c r="G50" s="62" t="s">
        <v>1192</v>
      </c>
      <c r="H50" s="62" t="s">
        <v>2277</v>
      </c>
      <c r="I50" s="62" t="s">
        <v>1193</v>
      </c>
      <c r="J50" s="62" t="s">
        <v>1879</v>
      </c>
      <c r="K50" s="62" t="s">
        <v>1194</v>
      </c>
      <c r="L50" s="62" t="s">
        <v>1631</v>
      </c>
    </row>
    <row r="51" spans="2:12" x14ac:dyDescent="0.25">
      <c r="B51" s="62" t="s">
        <v>1632</v>
      </c>
      <c r="C51" s="62" t="s">
        <v>224</v>
      </c>
      <c r="D51" s="62" t="s">
        <v>231</v>
      </c>
      <c r="E51" s="62" t="s">
        <v>43</v>
      </c>
      <c r="F51" s="62" t="s">
        <v>1195</v>
      </c>
      <c r="G51" s="62" t="s">
        <v>1196</v>
      </c>
      <c r="H51" s="62" t="s">
        <v>2278</v>
      </c>
      <c r="I51" s="62" t="s">
        <v>1197</v>
      </c>
      <c r="J51" s="62" t="s">
        <v>1880</v>
      </c>
      <c r="K51" s="62" t="s">
        <v>1198</v>
      </c>
      <c r="L51" s="62" t="s">
        <v>1634</v>
      </c>
    </row>
    <row r="52" spans="2:12" x14ac:dyDescent="0.25">
      <c r="B52" s="62" t="s">
        <v>1635</v>
      </c>
      <c r="C52" s="62" t="s">
        <v>224</v>
      </c>
      <c r="D52" s="62" t="s">
        <v>232</v>
      </c>
      <c r="E52" s="62" t="s">
        <v>44</v>
      </c>
      <c r="F52" s="62" t="s">
        <v>1199</v>
      </c>
      <c r="G52" s="62" t="s">
        <v>1200</v>
      </c>
      <c r="H52" s="62" t="s">
        <v>2279</v>
      </c>
      <c r="I52" s="62" t="s">
        <v>1201</v>
      </c>
      <c r="J52" s="62" t="s">
        <v>1881</v>
      </c>
      <c r="K52" s="62" t="s">
        <v>1202</v>
      </c>
      <c r="L52" s="62" t="s">
        <v>1637</v>
      </c>
    </row>
    <row r="53" spans="2:12" x14ac:dyDescent="0.25">
      <c r="B53" s="62" t="s">
        <v>1638</v>
      </c>
      <c r="C53" s="62" t="s">
        <v>224</v>
      </c>
      <c r="D53" s="62" t="s">
        <v>233</v>
      </c>
      <c r="E53" s="62" t="s">
        <v>45</v>
      </c>
      <c r="F53" s="62" t="s">
        <v>1203</v>
      </c>
      <c r="G53" s="62" t="s">
        <v>1204</v>
      </c>
      <c r="H53" s="62" t="s">
        <v>2280</v>
      </c>
      <c r="I53" s="62" t="s">
        <v>1205</v>
      </c>
      <c r="J53" s="62" t="s">
        <v>1882</v>
      </c>
      <c r="K53" s="62" t="s">
        <v>1206</v>
      </c>
      <c r="L53" s="62" t="s">
        <v>1640</v>
      </c>
    </row>
    <row r="54" spans="2:12" x14ac:dyDescent="0.25">
      <c r="B54" s="62" t="s">
        <v>1641</v>
      </c>
      <c r="C54" s="62" t="s">
        <v>224</v>
      </c>
      <c r="D54" s="62" t="s">
        <v>234</v>
      </c>
      <c r="E54" s="62" t="s">
        <v>46</v>
      </c>
      <c r="F54" s="62" t="s">
        <v>1207</v>
      </c>
      <c r="G54" s="62" t="s">
        <v>1208</v>
      </c>
      <c r="H54" s="62" t="s">
        <v>2281</v>
      </c>
      <c r="I54" s="62" t="s">
        <v>1209</v>
      </c>
      <c r="J54" s="62" t="s">
        <v>1883</v>
      </c>
      <c r="K54" s="62" t="s">
        <v>1210</v>
      </c>
      <c r="L54" s="62" t="s">
        <v>1643</v>
      </c>
    </row>
    <row r="55" spans="2:12" x14ac:dyDescent="0.25">
      <c r="B55" s="62" t="s">
        <v>1644</v>
      </c>
      <c r="C55" s="62" t="s">
        <v>224</v>
      </c>
      <c r="D55" s="62" t="s">
        <v>235</v>
      </c>
      <c r="E55" s="62" t="s">
        <v>47</v>
      </c>
      <c r="F55" s="62" t="s">
        <v>1211</v>
      </c>
      <c r="G55" s="62" t="s">
        <v>1212</v>
      </c>
      <c r="H55" s="62" t="s">
        <v>2282</v>
      </c>
      <c r="I55" s="62" t="s">
        <v>1213</v>
      </c>
      <c r="J55" s="62" t="s">
        <v>1884</v>
      </c>
      <c r="K55" s="62" t="s">
        <v>1214</v>
      </c>
      <c r="L55" s="62" t="s">
        <v>1646</v>
      </c>
    </row>
    <row r="56" spans="2:12" x14ac:dyDescent="0.25">
      <c r="B56" s="62" t="s">
        <v>1647</v>
      </c>
      <c r="E56" s="62" t="s">
        <v>48</v>
      </c>
      <c r="F56" s="62" t="s">
        <v>811</v>
      </c>
      <c r="G56" s="62" t="s">
        <v>812</v>
      </c>
      <c r="H56" s="62" t="s">
        <v>2283</v>
      </c>
      <c r="I56" s="62" t="s">
        <v>814</v>
      </c>
      <c r="J56" s="62" t="s">
        <v>815</v>
      </c>
      <c r="K56" s="62" t="s">
        <v>816</v>
      </c>
      <c r="L56" s="62" t="s">
        <v>1648</v>
      </c>
    </row>
    <row r="57" spans="2:12" x14ac:dyDescent="0.25">
      <c r="B57" s="62" t="s">
        <v>1649</v>
      </c>
      <c r="H57" s="62" t="s">
        <v>2284</v>
      </c>
    </row>
    <row r="58" spans="2:12" x14ac:dyDescent="0.25">
      <c r="B58" s="62" t="s">
        <v>1650</v>
      </c>
      <c r="C58" s="62" t="s">
        <v>224</v>
      </c>
      <c r="D58" s="62" t="s">
        <v>236</v>
      </c>
      <c r="E58" s="62" t="s">
        <v>49</v>
      </c>
      <c r="F58" s="62" t="s">
        <v>1215</v>
      </c>
      <c r="G58" s="62" t="s">
        <v>1216</v>
      </c>
      <c r="H58" s="62" t="s">
        <v>2285</v>
      </c>
      <c r="I58" s="62" t="s">
        <v>1217</v>
      </c>
      <c r="J58" s="62" t="s">
        <v>1885</v>
      </c>
      <c r="K58" s="62" t="s">
        <v>1218</v>
      </c>
      <c r="L58" s="62" t="s">
        <v>1652</v>
      </c>
    </row>
    <row r="59" spans="2:12" x14ac:dyDescent="0.25">
      <c r="B59" s="62" t="s">
        <v>1653</v>
      </c>
      <c r="C59" s="62" t="s">
        <v>224</v>
      </c>
      <c r="D59" s="62" t="s">
        <v>237</v>
      </c>
      <c r="E59" s="62" t="s">
        <v>50</v>
      </c>
      <c r="F59" s="62" t="s">
        <v>1219</v>
      </c>
      <c r="G59" s="62" t="s">
        <v>1220</v>
      </c>
      <c r="H59" s="62" t="s">
        <v>2286</v>
      </c>
      <c r="I59" s="62" t="s">
        <v>1221</v>
      </c>
      <c r="J59" s="62" t="s">
        <v>1886</v>
      </c>
      <c r="K59" s="62" t="s">
        <v>1222</v>
      </c>
      <c r="L59" s="62" t="s">
        <v>1655</v>
      </c>
    </row>
    <row r="60" spans="2:12" x14ac:dyDescent="0.25">
      <c r="B60" s="62" t="s">
        <v>1656</v>
      </c>
      <c r="C60" s="62" t="s">
        <v>224</v>
      </c>
      <c r="D60" s="62" t="s">
        <v>238</v>
      </c>
      <c r="E60" s="62" t="s">
        <v>51</v>
      </c>
      <c r="F60" s="62" t="s">
        <v>1223</v>
      </c>
      <c r="G60" s="62" t="s">
        <v>1224</v>
      </c>
      <c r="H60" s="62" t="s">
        <v>2287</v>
      </c>
      <c r="I60" s="62" t="s">
        <v>1225</v>
      </c>
      <c r="J60" s="62" t="s">
        <v>1887</v>
      </c>
      <c r="K60" s="62" t="s">
        <v>1226</v>
      </c>
      <c r="L60" s="62" t="s">
        <v>1658</v>
      </c>
    </row>
    <row r="61" spans="2:12" x14ac:dyDescent="0.25">
      <c r="B61" s="62" t="s">
        <v>1659</v>
      </c>
      <c r="C61" s="62" t="s">
        <v>224</v>
      </c>
      <c r="D61" s="62" t="s">
        <v>239</v>
      </c>
      <c r="E61" s="62" t="s">
        <v>52</v>
      </c>
      <c r="F61" s="62" t="s">
        <v>1227</v>
      </c>
      <c r="G61" s="62" t="s">
        <v>1228</v>
      </c>
      <c r="H61" s="62" t="s">
        <v>2288</v>
      </c>
      <c r="I61" s="62" t="s">
        <v>1229</v>
      </c>
      <c r="J61" s="62" t="s">
        <v>1888</v>
      </c>
      <c r="K61" s="62" t="s">
        <v>1230</v>
      </c>
      <c r="L61" s="62" t="s">
        <v>1661</v>
      </c>
    </row>
    <row r="62" spans="2:12" x14ac:dyDescent="0.25">
      <c r="B62" s="62" t="s">
        <v>1662</v>
      </c>
      <c r="C62" s="62" t="s">
        <v>224</v>
      </c>
      <c r="D62" s="62" t="s">
        <v>240</v>
      </c>
      <c r="E62" s="62" t="s">
        <v>53</v>
      </c>
      <c r="F62" s="62" t="s">
        <v>1231</v>
      </c>
      <c r="G62" s="62" t="s">
        <v>1232</v>
      </c>
      <c r="H62" s="62" t="s">
        <v>2289</v>
      </c>
      <c r="I62" s="62" t="s">
        <v>1233</v>
      </c>
      <c r="J62" s="62" t="s">
        <v>1889</v>
      </c>
      <c r="K62" s="62" t="s">
        <v>1234</v>
      </c>
      <c r="L62" s="62" t="s">
        <v>1664</v>
      </c>
    </row>
    <row r="63" spans="2:12" x14ac:dyDescent="0.25">
      <c r="B63" s="62" t="s">
        <v>1665</v>
      </c>
      <c r="C63" s="62" t="s">
        <v>224</v>
      </c>
      <c r="D63" s="62" t="s">
        <v>241</v>
      </c>
      <c r="E63" s="62" t="s">
        <v>54</v>
      </c>
      <c r="F63" s="62" t="s">
        <v>1235</v>
      </c>
      <c r="G63" s="62" t="s">
        <v>1236</v>
      </c>
      <c r="H63" s="62" t="s">
        <v>2290</v>
      </c>
      <c r="I63" s="62" t="s">
        <v>1237</v>
      </c>
      <c r="J63" s="62" t="s">
        <v>1890</v>
      </c>
      <c r="K63" s="62" t="s">
        <v>1238</v>
      </c>
      <c r="L63" s="62" t="s">
        <v>1667</v>
      </c>
    </row>
    <row r="64" spans="2:12" x14ac:dyDescent="0.25">
      <c r="B64" s="62" t="s">
        <v>1668</v>
      </c>
      <c r="C64" s="62" t="s">
        <v>224</v>
      </c>
      <c r="D64" s="62" t="s">
        <v>242</v>
      </c>
      <c r="E64" s="62" t="s">
        <v>55</v>
      </c>
      <c r="F64" s="62" t="s">
        <v>1239</v>
      </c>
      <c r="G64" s="62" t="s">
        <v>1240</v>
      </c>
      <c r="H64" s="62" t="s">
        <v>2291</v>
      </c>
      <c r="I64" s="62" t="s">
        <v>1241</v>
      </c>
      <c r="J64" s="62" t="s">
        <v>1891</v>
      </c>
      <c r="K64" s="62" t="s">
        <v>1242</v>
      </c>
      <c r="L64" s="62" t="s">
        <v>1670</v>
      </c>
    </row>
    <row r="65" spans="2:12" x14ac:dyDescent="0.25">
      <c r="B65" s="62" t="s">
        <v>1671</v>
      </c>
      <c r="E65" s="62" t="s">
        <v>56</v>
      </c>
      <c r="F65" s="62" t="s">
        <v>845</v>
      </c>
      <c r="G65" s="62" t="s">
        <v>846</v>
      </c>
      <c r="H65" s="62" t="s">
        <v>847</v>
      </c>
      <c r="I65" s="62" t="s">
        <v>848</v>
      </c>
      <c r="J65" s="62" t="s">
        <v>849</v>
      </c>
      <c r="K65" s="62" t="s">
        <v>850</v>
      </c>
      <c r="L65" s="62" t="s">
        <v>1672</v>
      </c>
    </row>
    <row r="66" spans="2:12" x14ac:dyDescent="0.25">
      <c r="B66" s="62" t="s">
        <v>1673</v>
      </c>
    </row>
    <row r="67" spans="2:12" x14ac:dyDescent="0.25">
      <c r="B67" s="62" t="s">
        <v>1674</v>
      </c>
      <c r="C67" s="62" t="s">
        <v>224</v>
      </c>
      <c r="D67" s="62" t="s">
        <v>243</v>
      </c>
      <c r="E67" s="62" t="s">
        <v>57</v>
      </c>
      <c r="F67" s="62" t="s">
        <v>1243</v>
      </c>
      <c r="G67" s="62" t="s">
        <v>1244</v>
      </c>
      <c r="H67" s="62" t="s">
        <v>2292</v>
      </c>
      <c r="I67" s="62" t="s">
        <v>1245</v>
      </c>
      <c r="J67" s="62" t="s">
        <v>1892</v>
      </c>
      <c r="K67" s="62" t="s">
        <v>1246</v>
      </c>
      <c r="L67" s="62" t="s">
        <v>1676</v>
      </c>
    </row>
    <row r="68" spans="2:12" x14ac:dyDescent="0.25">
      <c r="B68" s="62" t="s">
        <v>1677</v>
      </c>
      <c r="C68" s="62" t="s">
        <v>224</v>
      </c>
      <c r="D68" s="62" t="s">
        <v>244</v>
      </c>
      <c r="E68" s="62" t="s">
        <v>58</v>
      </c>
      <c r="F68" s="62" t="s">
        <v>1247</v>
      </c>
      <c r="G68" s="62" t="s">
        <v>1248</v>
      </c>
      <c r="H68" s="62" t="s">
        <v>2293</v>
      </c>
      <c r="I68" s="62" t="s">
        <v>1249</v>
      </c>
      <c r="J68" s="62" t="s">
        <v>1893</v>
      </c>
      <c r="K68" s="62" t="s">
        <v>1250</v>
      </c>
      <c r="L68" s="62" t="s">
        <v>1679</v>
      </c>
    </row>
    <row r="69" spans="2:12" x14ac:dyDescent="0.25">
      <c r="B69" s="62" t="s">
        <v>1680</v>
      </c>
      <c r="C69" s="62" t="s">
        <v>224</v>
      </c>
      <c r="D69" s="62" t="s">
        <v>245</v>
      </c>
      <c r="E69" s="62" t="s">
        <v>59</v>
      </c>
      <c r="F69" s="62" t="s">
        <v>1251</v>
      </c>
      <c r="G69" s="62" t="s">
        <v>1252</v>
      </c>
      <c r="H69" s="62" t="s">
        <v>2294</v>
      </c>
      <c r="I69" s="62" t="s">
        <v>1253</v>
      </c>
      <c r="J69" s="62" t="s">
        <v>1894</v>
      </c>
      <c r="K69" s="62" t="s">
        <v>1254</v>
      </c>
      <c r="L69" s="62" t="s">
        <v>1682</v>
      </c>
    </row>
    <row r="70" spans="2:12" x14ac:dyDescent="0.25">
      <c r="B70" s="62" t="s">
        <v>1683</v>
      </c>
      <c r="C70" s="62" t="s">
        <v>224</v>
      </c>
      <c r="D70" s="62" t="s">
        <v>246</v>
      </c>
      <c r="E70" s="62" t="s">
        <v>60</v>
      </c>
      <c r="F70" s="62" t="s">
        <v>1255</v>
      </c>
      <c r="G70" s="62" t="s">
        <v>1256</v>
      </c>
      <c r="H70" s="62" t="s">
        <v>2295</v>
      </c>
      <c r="I70" s="62" t="s">
        <v>1257</v>
      </c>
      <c r="J70" s="62" t="s">
        <v>1895</v>
      </c>
      <c r="K70" s="62" t="s">
        <v>1258</v>
      </c>
      <c r="L70" s="62" t="s">
        <v>1685</v>
      </c>
    </row>
    <row r="71" spans="2:12" x14ac:dyDescent="0.25">
      <c r="B71" s="62" t="s">
        <v>1686</v>
      </c>
      <c r="C71" s="62" t="s">
        <v>224</v>
      </c>
      <c r="D71" s="62" t="s">
        <v>247</v>
      </c>
      <c r="E71" s="62" t="s">
        <v>61</v>
      </c>
      <c r="F71" s="62" t="s">
        <v>1259</v>
      </c>
      <c r="G71" s="62" t="s">
        <v>1260</v>
      </c>
      <c r="H71" s="62" t="s">
        <v>2296</v>
      </c>
      <c r="I71" s="62" t="s">
        <v>1261</v>
      </c>
      <c r="J71" s="62" t="s">
        <v>1896</v>
      </c>
      <c r="K71" s="62" t="s">
        <v>1262</v>
      </c>
      <c r="L71" s="62" t="s">
        <v>1688</v>
      </c>
    </row>
    <row r="72" spans="2:12" x14ac:dyDescent="0.25">
      <c r="B72" s="62" t="s">
        <v>1689</v>
      </c>
      <c r="C72" s="62" t="s">
        <v>224</v>
      </c>
      <c r="D72" s="62" t="s">
        <v>248</v>
      </c>
      <c r="E72" s="62" t="s">
        <v>62</v>
      </c>
      <c r="F72" s="62" t="s">
        <v>1263</v>
      </c>
      <c r="G72" s="62" t="s">
        <v>1264</v>
      </c>
      <c r="H72" s="62" t="s">
        <v>2297</v>
      </c>
      <c r="I72" s="62" t="s">
        <v>1265</v>
      </c>
      <c r="J72" s="62" t="s">
        <v>1897</v>
      </c>
      <c r="K72" s="62" t="s">
        <v>1266</v>
      </c>
      <c r="L72" s="62" t="s">
        <v>1691</v>
      </c>
    </row>
    <row r="73" spans="2:12" x14ac:dyDescent="0.25">
      <c r="B73" s="62" t="s">
        <v>1692</v>
      </c>
      <c r="C73" s="62" t="s">
        <v>224</v>
      </c>
      <c r="D73" s="62" t="s">
        <v>249</v>
      </c>
      <c r="E73" s="62" t="s">
        <v>63</v>
      </c>
      <c r="F73" s="62" t="s">
        <v>1267</v>
      </c>
      <c r="G73" s="62" t="s">
        <v>1268</v>
      </c>
      <c r="H73" s="62" t="s">
        <v>2298</v>
      </c>
      <c r="I73" s="62" t="s">
        <v>1269</v>
      </c>
      <c r="J73" s="62" t="s">
        <v>1898</v>
      </c>
      <c r="K73" s="62" t="s">
        <v>1270</v>
      </c>
      <c r="L73" s="62" t="s">
        <v>1694</v>
      </c>
    </row>
    <row r="74" spans="2:12" x14ac:dyDescent="0.25">
      <c r="B74" s="62" t="s">
        <v>1695</v>
      </c>
      <c r="C74" s="62" t="s">
        <v>224</v>
      </c>
      <c r="D74" s="62" t="s">
        <v>250</v>
      </c>
      <c r="E74" s="62" t="s">
        <v>64</v>
      </c>
      <c r="F74" s="62" t="s">
        <v>1271</v>
      </c>
      <c r="G74" s="62" t="s">
        <v>1272</v>
      </c>
      <c r="H74" s="62" t="s">
        <v>2299</v>
      </c>
      <c r="I74" s="62" t="s">
        <v>1273</v>
      </c>
      <c r="J74" s="62" t="s">
        <v>1899</v>
      </c>
      <c r="K74" s="62" t="s">
        <v>1274</v>
      </c>
      <c r="L74" s="62" t="s">
        <v>1697</v>
      </c>
    </row>
    <row r="75" spans="2:12" x14ac:dyDescent="0.25">
      <c r="B75" s="62" t="s">
        <v>1698</v>
      </c>
      <c r="C75" s="62" t="s">
        <v>224</v>
      </c>
      <c r="D75" s="62" t="s">
        <v>251</v>
      </c>
      <c r="E75" s="62" t="s">
        <v>65</v>
      </c>
      <c r="F75" s="62" t="s">
        <v>1275</v>
      </c>
      <c r="G75" s="62" t="s">
        <v>1276</v>
      </c>
      <c r="H75" s="62" t="s">
        <v>2300</v>
      </c>
      <c r="I75" s="62" t="s">
        <v>1277</v>
      </c>
      <c r="J75" s="62" t="s">
        <v>1900</v>
      </c>
      <c r="K75" s="62" t="s">
        <v>1278</v>
      </c>
      <c r="L75" s="62" t="s">
        <v>1700</v>
      </c>
    </row>
    <row r="76" spans="2:12" x14ac:dyDescent="0.25">
      <c r="B76" s="62" t="s">
        <v>1701</v>
      </c>
      <c r="C76" s="62" t="s">
        <v>224</v>
      </c>
      <c r="D76" s="62" t="s">
        <v>252</v>
      </c>
      <c r="E76" s="62" t="s">
        <v>66</v>
      </c>
      <c r="F76" s="62" t="s">
        <v>1279</v>
      </c>
      <c r="G76" s="62" t="s">
        <v>1280</v>
      </c>
      <c r="H76" s="62" t="s">
        <v>2301</v>
      </c>
      <c r="I76" s="62" t="s">
        <v>1281</v>
      </c>
      <c r="J76" s="62" t="s">
        <v>1901</v>
      </c>
      <c r="K76" s="62" t="s">
        <v>1282</v>
      </c>
      <c r="L76" s="62" t="s">
        <v>1703</v>
      </c>
    </row>
    <row r="77" spans="2:12" x14ac:dyDescent="0.25">
      <c r="B77" s="62" t="s">
        <v>1704</v>
      </c>
      <c r="C77" s="62" t="s">
        <v>224</v>
      </c>
      <c r="D77" s="62" t="s">
        <v>253</v>
      </c>
      <c r="E77" s="62" t="s">
        <v>67</v>
      </c>
      <c r="F77" s="62" t="s">
        <v>1283</v>
      </c>
      <c r="G77" s="62" t="s">
        <v>1284</v>
      </c>
      <c r="H77" s="62" t="s">
        <v>2302</v>
      </c>
      <c r="I77" s="62" t="s">
        <v>1285</v>
      </c>
      <c r="J77" s="62" t="s">
        <v>1902</v>
      </c>
      <c r="K77" s="62" t="s">
        <v>1286</v>
      </c>
      <c r="L77" s="62" t="s">
        <v>1706</v>
      </c>
    </row>
    <row r="78" spans="2:12" x14ac:dyDescent="0.25">
      <c r="B78" s="62" t="s">
        <v>1707</v>
      </c>
      <c r="C78" s="62" t="s">
        <v>224</v>
      </c>
      <c r="D78" s="62" t="s">
        <v>254</v>
      </c>
      <c r="E78" s="62" t="s">
        <v>68</v>
      </c>
      <c r="F78" s="62" t="s">
        <v>1287</v>
      </c>
      <c r="G78" s="62" t="s">
        <v>1288</v>
      </c>
      <c r="H78" s="62" t="s">
        <v>2303</v>
      </c>
      <c r="I78" s="62" t="s">
        <v>1289</v>
      </c>
      <c r="J78" s="62" t="s">
        <v>1903</v>
      </c>
      <c r="K78" s="62" t="s">
        <v>1290</v>
      </c>
      <c r="L78" s="62" t="s">
        <v>1709</v>
      </c>
    </row>
    <row r="79" spans="2:12" x14ac:dyDescent="0.25">
      <c r="B79" s="62" t="s">
        <v>1710</v>
      </c>
      <c r="C79" s="62" t="s">
        <v>224</v>
      </c>
      <c r="D79" s="62" t="s">
        <v>255</v>
      </c>
      <c r="E79" s="62" t="s">
        <v>69</v>
      </c>
      <c r="F79" s="62" t="s">
        <v>1291</v>
      </c>
      <c r="G79" s="62" t="s">
        <v>1292</v>
      </c>
      <c r="H79" s="62" t="s">
        <v>2304</v>
      </c>
      <c r="I79" s="62" t="s">
        <v>1293</v>
      </c>
      <c r="J79" s="62" t="s">
        <v>1904</v>
      </c>
      <c r="K79" s="62" t="s">
        <v>1294</v>
      </c>
      <c r="L79" s="62" t="s">
        <v>1712</v>
      </c>
    </row>
    <row r="80" spans="2:12" x14ac:dyDescent="0.25">
      <c r="B80" s="62" t="s">
        <v>1713</v>
      </c>
      <c r="C80" s="62" t="s">
        <v>224</v>
      </c>
      <c r="D80" s="62" t="s">
        <v>256</v>
      </c>
      <c r="E80" s="62" t="s">
        <v>70</v>
      </c>
      <c r="F80" s="62" t="s">
        <v>1295</v>
      </c>
      <c r="G80" s="62" t="s">
        <v>1296</v>
      </c>
      <c r="H80" s="62" t="s">
        <v>2305</v>
      </c>
      <c r="I80" s="62" t="s">
        <v>1297</v>
      </c>
      <c r="J80" s="62" t="s">
        <v>1905</v>
      </c>
      <c r="K80" s="62" t="s">
        <v>1298</v>
      </c>
      <c r="L80" s="62" t="s">
        <v>1715</v>
      </c>
    </row>
    <row r="81" spans="2:12" x14ac:dyDescent="0.25">
      <c r="B81" s="62" t="s">
        <v>1716</v>
      </c>
      <c r="C81" s="62" t="s">
        <v>224</v>
      </c>
      <c r="D81" s="62" t="s">
        <v>257</v>
      </c>
      <c r="E81" s="62" t="s">
        <v>71</v>
      </c>
      <c r="F81" s="62" t="s">
        <v>1299</v>
      </c>
      <c r="G81" s="62" t="s">
        <v>1300</v>
      </c>
      <c r="H81" s="62" t="s">
        <v>2306</v>
      </c>
      <c r="I81" s="62" t="s">
        <v>1301</v>
      </c>
      <c r="J81" s="62" t="s">
        <v>1906</v>
      </c>
      <c r="K81" s="62" t="s">
        <v>1302</v>
      </c>
      <c r="L81" s="62" t="s">
        <v>1718</v>
      </c>
    </row>
    <row r="82" spans="2:12" x14ac:dyDescent="0.25">
      <c r="B82" s="62" t="s">
        <v>1719</v>
      </c>
      <c r="C82" s="62" t="s">
        <v>224</v>
      </c>
      <c r="D82" s="62" t="s">
        <v>258</v>
      </c>
      <c r="E82" s="62" t="s">
        <v>72</v>
      </c>
      <c r="F82" s="62" t="s">
        <v>1303</v>
      </c>
      <c r="G82" s="62" t="s">
        <v>1304</v>
      </c>
      <c r="H82" s="62" t="s">
        <v>2307</v>
      </c>
      <c r="I82" s="62" t="s">
        <v>1305</v>
      </c>
      <c r="J82" s="62" t="s">
        <v>1907</v>
      </c>
      <c r="K82" s="62" t="s">
        <v>1306</v>
      </c>
      <c r="L82" s="62" t="s">
        <v>1721</v>
      </c>
    </row>
    <row r="83" spans="2:12" x14ac:dyDescent="0.25">
      <c r="B83" s="62" t="s">
        <v>1722</v>
      </c>
      <c r="C83" s="62" t="s">
        <v>224</v>
      </c>
      <c r="D83" s="62" t="s">
        <v>259</v>
      </c>
      <c r="E83" s="62" t="s">
        <v>73</v>
      </c>
      <c r="F83" s="62" t="s">
        <v>1307</v>
      </c>
      <c r="G83" s="62" t="s">
        <v>1308</v>
      </c>
      <c r="H83" s="62" t="s">
        <v>2308</v>
      </c>
      <c r="I83" s="62" t="s">
        <v>1309</v>
      </c>
      <c r="J83" s="62" t="s">
        <v>1908</v>
      </c>
      <c r="K83" s="62" t="s">
        <v>1310</v>
      </c>
      <c r="L83" s="62" t="s">
        <v>1724</v>
      </c>
    </row>
    <row r="84" spans="2:12" x14ac:dyDescent="0.25">
      <c r="B84" s="62" t="s">
        <v>1725</v>
      </c>
      <c r="C84" s="62" t="s">
        <v>224</v>
      </c>
      <c r="D84" s="62" t="s">
        <v>260</v>
      </c>
      <c r="E84" s="62" t="s">
        <v>174</v>
      </c>
      <c r="F84" s="62" t="s">
        <v>1311</v>
      </c>
      <c r="G84" s="62" t="s">
        <v>1312</v>
      </c>
      <c r="H84" s="62" t="s">
        <v>2309</v>
      </c>
      <c r="I84" s="62" t="s">
        <v>1313</v>
      </c>
      <c r="J84" s="62" t="s">
        <v>1909</v>
      </c>
      <c r="K84" s="62" t="s">
        <v>1314</v>
      </c>
      <c r="L84" s="62" t="s">
        <v>1727</v>
      </c>
    </row>
    <row r="85" spans="2:12" x14ac:dyDescent="0.25">
      <c r="B85" s="62" t="s">
        <v>1728</v>
      </c>
      <c r="C85" s="62" t="s">
        <v>224</v>
      </c>
      <c r="D85" s="62" t="s">
        <v>261</v>
      </c>
      <c r="E85" s="62" t="s">
        <v>74</v>
      </c>
      <c r="F85" s="62" t="s">
        <v>1315</v>
      </c>
      <c r="G85" s="62" t="s">
        <v>1316</v>
      </c>
      <c r="H85" s="62" t="s">
        <v>2310</v>
      </c>
      <c r="I85" s="62" t="s">
        <v>1317</v>
      </c>
      <c r="J85" s="62" t="s">
        <v>1910</v>
      </c>
      <c r="K85" s="62" t="s">
        <v>1318</v>
      </c>
      <c r="L85" s="62" t="s">
        <v>1730</v>
      </c>
    </row>
    <row r="86" spans="2:12" x14ac:dyDescent="0.25">
      <c r="B86" s="62" t="s">
        <v>1731</v>
      </c>
      <c r="C86" s="62" t="s">
        <v>224</v>
      </c>
      <c r="D86" s="62" t="s">
        <v>262</v>
      </c>
      <c r="E86" s="62" t="s">
        <v>75</v>
      </c>
      <c r="F86" s="62" t="s">
        <v>1319</v>
      </c>
      <c r="G86" s="62" t="s">
        <v>1320</v>
      </c>
      <c r="H86" s="62" t="s">
        <v>2311</v>
      </c>
      <c r="I86" s="62" t="s">
        <v>1321</v>
      </c>
      <c r="J86" s="62" t="s">
        <v>1911</v>
      </c>
      <c r="K86" s="62" t="s">
        <v>1322</v>
      </c>
      <c r="L86" s="62" t="s">
        <v>1733</v>
      </c>
    </row>
    <row r="87" spans="2:12" x14ac:dyDescent="0.25">
      <c r="B87" s="62" t="s">
        <v>1734</v>
      </c>
      <c r="C87" s="62" t="s">
        <v>224</v>
      </c>
      <c r="D87" s="62" t="s">
        <v>263</v>
      </c>
      <c r="E87" s="62" t="s">
        <v>76</v>
      </c>
      <c r="F87" s="62" t="s">
        <v>1323</v>
      </c>
      <c r="G87" s="62" t="s">
        <v>1324</v>
      </c>
      <c r="H87" s="62" t="s">
        <v>2312</v>
      </c>
      <c r="I87" s="62" t="s">
        <v>1325</v>
      </c>
      <c r="J87" s="62" t="s">
        <v>1912</v>
      </c>
      <c r="K87" s="62" t="s">
        <v>1326</v>
      </c>
      <c r="L87" s="62" t="s">
        <v>1736</v>
      </c>
    </row>
    <row r="88" spans="2:12" x14ac:dyDescent="0.25">
      <c r="B88" s="62" t="s">
        <v>1737</v>
      </c>
      <c r="C88" s="62" t="s">
        <v>224</v>
      </c>
      <c r="D88" s="62" t="s">
        <v>264</v>
      </c>
      <c r="E88" s="62" t="s">
        <v>77</v>
      </c>
      <c r="F88" s="62" t="s">
        <v>1327</v>
      </c>
      <c r="G88" s="62" t="s">
        <v>1328</v>
      </c>
      <c r="H88" s="62" t="s">
        <v>2313</v>
      </c>
      <c r="I88" s="62" t="s">
        <v>1329</v>
      </c>
      <c r="J88" s="62" t="s">
        <v>1913</v>
      </c>
      <c r="K88" s="62" t="s">
        <v>1330</v>
      </c>
      <c r="L88" s="62" t="s">
        <v>1739</v>
      </c>
    </row>
    <row r="89" spans="2:12" x14ac:dyDescent="0.25">
      <c r="B89" s="62" t="s">
        <v>1740</v>
      </c>
      <c r="C89" s="62" t="s">
        <v>224</v>
      </c>
      <c r="D89" s="62" t="s">
        <v>265</v>
      </c>
      <c r="E89" s="62" t="s">
        <v>78</v>
      </c>
      <c r="F89" s="62" t="s">
        <v>1331</v>
      </c>
      <c r="G89" s="62" t="s">
        <v>1332</v>
      </c>
      <c r="H89" s="62" t="s">
        <v>2314</v>
      </c>
      <c r="I89" s="62" t="s">
        <v>1333</v>
      </c>
      <c r="J89" s="62" t="s">
        <v>1914</v>
      </c>
      <c r="K89" s="62" t="s">
        <v>1334</v>
      </c>
      <c r="L89" s="62" t="s">
        <v>1742</v>
      </c>
    </row>
    <row r="90" spans="2:12" x14ac:dyDescent="0.25">
      <c r="B90" s="62" t="s">
        <v>1743</v>
      </c>
      <c r="C90" s="62" t="s">
        <v>224</v>
      </c>
      <c r="D90" s="62" t="s">
        <v>266</v>
      </c>
      <c r="E90" s="62" t="s">
        <v>79</v>
      </c>
      <c r="F90" s="62" t="s">
        <v>1335</v>
      </c>
      <c r="G90" s="62" t="s">
        <v>1336</v>
      </c>
      <c r="H90" s="62" t="s">
        <v>2315</v>
      </c>
      <c r="I90" s="62" t="s">
        <v>1337</v>
      </c>
      <c r="J90" s="62" t="s">
        <v>1915</v>
      </c>
      <c r="K90" s="62" t="s">
        <v>1338</v>
      </c>
      <c r="L90" s="62" t="s">
        <v>1745</v>
      </c>
    </row>
    <row r="91" spans="2:12" x14ac:dyDescent="0.25">
      <c r="B91" s="62" t="s">
        <v>1746</v>
      </c>
      <c r="E91" s="62" t="s">
        <v>80</v>
      </c>
      <c r="F91" s="62" t="s">
        <v>947</v>
      </c>
      <c r="G91" s="62" t="s">
        <v>948</v>
      </c>
      <c r="H91" s="62" t="s">
        <v>949</v>
      </c>
      <c r="I91" s="62" t="s">
        <v>950</v>
      </c>
      <c r="J91" s="62" t="s">
        <v>951</v>
      </c>
      <c r="K91" s="62" t="s">
        <v>952</v>
      </c>
      <c r="L91" s="62" t="s">
        <v>1747</v>
      </c>
    </row>
    <row r="92" spans="2:12" x14ac:dyDescent="0.25">
      <c r="B92" s="62" t="s">
        <v>1748</v>
      </c>
    </row>
    <row r="93" spans="2:12" x14ac:dyDescent="0.25">
      <c r="B93" s="62" t="s">
        <v>1749</v>
      </c>
      <c r="C93" s="62" t="s">
        <v>224</v>
      </c>
      <c r="D93" s="62" t="s">
        <v>267</v>
      </c>
      <c r="E93" s="62" t="s">
        <v>81</v>
      </c>
      <c r="F93" s="62" t="s">
        <v>1339</v>
      </c>
      <c r="G93" s="62" t="s">
        <v>1340</v>
      </c>
      <c r="H93" s="62" t="s">
        <v>2316</v>
      </c>
      <c r="I93" s="62" t="s">
        <v>1341</v>
      </c>
      <c r="J93" s="62" t="s">
        <v>1916</v>
      </c>
      <c r="K93" s="62" t="s">
        <v>1342</v>
      </c>
      <c r="L93" s="62" t="s">
        <v>1751</v>
      </c>
    </row>
    <row r="94" spans="2:12" x14ac:dyDescent="0.25">
      <c r="B94" s="62" t="s">
        <v>1752</v>
      </c>
      <c r="C94" s="62" t="s">
        <v>224</v>
      </c>
      <c r="D94" s="62" t="s">
        <v>268</v>
      </c>
      <c r="E94" s="62" t="s">
        <v>82</v>
      </c>
      <c r="F94" s="62" t="s">
        <v>1343</v>
      </c>
      <c r="G94" s="62" t="s">
        <v>1344</v>
      </c>
      <c r="H94" s="62" t="s">
        <v>2317</v>
      </c>
      <c r="I94" s="62" t="s">
        <v>1345</v>
      </c>
      <c r="J94" s="62" t="s">
        <v>1917</v>
      </c>
      <c r="K94" s="62" t="s">
        <v>1346</v>
      </c>
      <c r="L94" s="62" t="s">
        <v>1754</v>
      </c>
    </row>
    <row r="95" spans="2:12" x14ac:dyDescent="0.25">
      <c r="B95" s="62" t="s">
        <v>1755</v>
      </c>
      <c r="C95" s="62" t="s">
        <v>224</v>
      </c>
      <c r="D95" s="62" t="s">
        <v>269</v>
      </c>
      <c r="E95" s="62" t="s">
        <v>83</v>
      </c>
      <c r="F95" s="62" t="s">
        <v>1347</v>
      </c>
      <c r="G95" s="62" t="s">
        <v>1348</v>
      </c>
      <c r="H95" s="62" t="s">
        <v>2318</v>
      </c>
      <c r="I95" s="62" t="s">
        <v>1349</v>
      </c>
      <c r="J95" s="62" t="s">
        <v>1918</v>
      </c>
      <c r="K95" s="62" t="s">
        <v>1350</v>
      </c>
      <c r="L95" s="62" t="s">
        <v>1757</v>
      </c>
    </row>
    <row r="96" spans="2:12" x14ac:dyDescent="0.25">
      <c r="B96" s="62" t="s">
        <v>1758</v>
      </c>
      <c r="C96" s="62" t="s">
        <v>224</v>
      </c>
      <c r="D96" s="62" t="s">
        <v>270</v>
      </c>
      <c r="E96" s="62" t="s">
        <v>84</v>
      </c>
      <c r="F96" s="62" t="s">
        <v>1351</v>
      </c>
      <c r="G96" s="62" t="s">
        <v>1352</v>
      </c>
      <c r="H96" s="62" t="s">
        <v>2319</v>
      </c>
      <c r="I96" s="62" t="s">
        <v>1353</v>
      </c>
      <c r="J96" s="62" t="s">
        <v>1919</v>
      </c>
      <c r="K96" s="62" t="s">
        <v>1354</v>
      </c>
      <c r="L96" s="62" t="s">
        <v>1760</v>
      </c>
    </row>
    <row r="97" spans="2:12" x14ac:dyDescent="0.25">
      <c r="B97" s="62" t="s">
        <v>1761</v>
      </c>
      <c r="C97" s="62" t="s">
        <v>224</v>
      </c>
      <c r="D97" s="62" t="s">
        <v>271</v>
      </c>
      <c r="E97" s="62" t="s">
        <v>85</v>
      </c>
      <c r="F97" s="62" t="s">
        <v>1355</v>
      </c>
      <c r="G97" s="62" t="s">
        <v>1356</v>
      </c>
      <c r="H97" s="62" t="s">
        <v>2320</v>
      </c>
      <c r="I97" s="62" t="s">
        <v>1357</v>
      </c>
      <c r="J97" s="62" t="s">
        <v>1920</v>
      </c>
      <c r="K97" s="62" t="s">
        <v>1358</v>
      </c>
      <c r="L97" s="62" t="s">
        <v>1763</v>
      </c>
    </row>
    <row r="98" spans="2:12" x14ac:dyDescent="0.25">
      <c r="B98" s="62" t="s">
        <v>1764</v>
      </c>
      <c r="C98" s="62" t="s">
        <v>224</v>
      </c>
      <c r="D98" s="62" t="s">
        <v>272</v>
      </c>
      <c r="E98" s="62" t="s">
        <v>86</v>
      </c>
      <c r="F98" s="62" t="s">
        <v>1359</v>
      </c>
      <c r="G98" s="62" t="s">
        <v>1360</v>
      </c>
      <c r="H98" s="62" t="s">
        <v>2321</v>
      </c>
      <c r="I98" s="62" t="s">
        <v>1361</v>
      </c>
      <c r="J98" s="62" t="s">
        <v>1921</v>
      </c>
      <c r="K98" s="62" t="s">
        <v>1362</v>
      </c>
      <c r="L98" s="62" t="s">
        <v>1766</v>
      </c>
    </row>
    <row r="99" spans="2:12" x14ac:dyDescent="0.25">
      <c r="B99" s="62" t="s">
        <v>1767</v>
      </c>
      <c r="C99" s="62" t="s">
        <v>224</v>
      </c>
      <c r="D99" s="62" t="s">
        <v>273</v>
      </c>
      <c r="E99" s="62" t="s">
        <v>87</v>
      </c>
      <c r="F99" s="62" t="s">
        <v>1363</v>
      </c>
      <c r="G99" s="62" t="s">
        <v>1364</v>
      </c>
      <c r="H99" s="62" t="s">
        <v>2322</v>
      </c>
      <c r="I99" s="62" t="s">
        <v>1365</v>
      </c>
      <c r="J99" s="62" t="s">
        <v>1922</v>
      </c>
      <c r="K99" s="62" t="s">
        <v>1366</v>
      </c>
      <c r="L99" s="62" t="s">
        <v>1769</v>
      </c>
    </row>
    <row r="100" spans="2:12" x14ac:dyDescent="0.25">
      <c r="B100" s="62" t="s">
        <v>1770</v>
      </c>
      <c r="C100" s="62" t="s">
        <v>224</v>
      </c>
      <c r="D100" s="62" t="s">
        <v>274</v>
      </c>
      <c r="E100" s="62" t="s">
        <v>88</v>
      </c>
      <c r="F100" s="62" t="s">
        <v>1367</v>
      </c>
      <c r="G100" s="62" t="s">
        <v>1368</v>
      </c>
      <c r="H100" s="62" t="s">
        <v>2323</v>
      </c>
      <c r="I100" s="62" t="s">
        <v>1369</v>
      </c>
      <c r="J100" s="62" t="s">
        <v>1923</v>
      </c>
      <c r="K100" s="62" t="s">
        <v>1370</v>
      </c>
      <c r="L100" s="62" t="s">
        <v>1772</v>
      </c>
    </row>
    <row r="101" spans="2:12" x14ac:dyDescent="0.25">
      <c r="B101" s="62" t="s">
        <v>1773</v>
      </c>
      <c r="C101" s="62" t="s">
        <v>224</v>
      </c>
      <c r="D101" s="62" t="s">
        <v>275</v>
      </c>
      <c r="E101" s="62" t="s">
        <v>89</v>
      </c>
      <c r="F101" s="62" t="s">
        <v>1371</v>
      </c>
      <c r="G101" s="62" t="s">
        <v>1372</v>
      </c>
      <c r="H101" s="62" t="s">
        <v>2324</v>
      </c>
      <c r="I101" s="62" t="s">
        <v>1373</v>
      </c>
      <c r="J101" s="62" t="s">
        <v>1924</v>
      </c>
      <c r="K101" s="62" t="s">
        <v>1374</v>
      </c>
      <c r="L101" s="62" t="s">
        <v>1775</v>
      </c>
    </row>
    <row r="102" spans="2:12" x14ac:dyDescent="0.25">
      <c r="B102" s="62" t="s">
        <v>1776</v>
      </c>
      <c r="E102" s="62" t="s">
        <v>90</v>
      </c>
      <c r="F102" s="62" t="s">
        <v>989</v>
      </c>
      <c r="G102" s="62" t="s">
        <v>990</v>
      </c>
      <c r="H102" s="62" t="s">
        <v>991</v>
      </c>
      <c r="I102" s="62" t="s">
        <v>992</v>
      </c>
      <c r="J102" s="62" t="s">
        <v>993</v>
      </c>
      <c r="K102" s="62" t="s">
        <v>994</v>
      </c>
      <c r="L102" s="62" t="s">
        <v>1777</v>
      </c>
    </row>
    <row r="103" spans="2:12" x14ac:dyDescent="0.25">
      <c r="B103" s="62" t="s">
        <v>1778</v>
      </c>
    </row>
    <row r="104" spans="2:12" x14ac:dyDescent="0.25">
      <c r="B104" s="62" t="s">
        <v>1779</v>
      </c>
      <c r="C104" s="62" t="s">
        <v>224</v>
      </c>
      <c r="D104" s="62" t="s">
        <v>276</v>
      </c>
      <c r="E104" s="62" t="s">
        <v>91</v>
      </c>
      <c r="F104" s="62" t="s">
        <v>1375</v>
      </c>
      <c r="G104" s="62" t="s">
        <v>1376</v>
      </c>
      <c r="H104" s="62" t="s">
        <v>2325</v>
      </c>
      <c r="I104" s="62" t="s">
        <v>1377</v>
      </c>
      <c r="J104" s="62" t="s">
        <v>1925</v>
      </c>
      <c r="K104" s="62" t="s">
        <v>1378</v>
      </c>
      <c r="L104" s="62" t="s">
        <v>1781</v>
      </c>
    </row>
    <row r="105" spans="2:12" x14ac:dyDescent="0.25">
      <c r="B105" s="62" t="s">
        <v>1782</v>
      </c>
      <c r="C105" s="62" t="s">
        <v>224</v>
      </c>
      <c r="D105" s="62" t="s">
        <v>277</v>
      </c>
      <c r="E105" s="62" t="s">
        <v>92</v>
      </c>
      <c r="F105" s="62" t="s">
        <v>1379</v>
      </c>
      <c r="G105" s="62" t="s">
        <v>1380</v>
      </c>
      <c r="H105" s="62" t="s">
        <v>2326</v>
      </c>
      <c r="I105" s="62" t="s">
        <v>1381</v>
      </c>
      <c r="J105" s="62" t="s">
        <v>1926</v>
      </c>
      <c r="K105" s="62" t="s">
        <v>1382</v>
      </c>
      <c r="L105" s="62" t="s">
        <v>1784</v>
      </c>
    </row>
    <row r="106" spans="2:12" x14ac:dyDescent="0.25">
      <c r="B106" s="62" t="s">
        <v>1785</v>
      </c>
      <c r="C106" s="62" t="s">
        <v>224</v>
      </c>
      <c r="D106" s="62" t="s">
        <v>278</v>
      </c>
      <c r="E106" s="62" t="s">
        <v>93</v>
      </c>
      <c r="F106" s="62" t="s">
        <v>1383</v>
      </c>
      <c r="G106" s="62" t="s">
        <v>1384</v>
      </c>
      <c r="H106" s="62" t="s">
        <v>2327</v>
      </c>
      <c r="I106" s="62" t="s">
        <v>1385</v>
      </c>
      <c r="J106" s="62" t="s">
        <v>1927</v>
      </c>
      <c r="K106" s="62" t="s">
        <v>1386</v>
      </c>
      <c r="L106" s="62" t="s">
        <v>1787</v>
      </c>
    </row>
    <row r="107" spans="2:12" x14ac:dyDescent="0.25">
      <c r="B107" s="62" t="s">
        <v>1788</v>
      </c>
      <c r="C107" s="62" t="s">
        <v>224</v>
      </c>
      <c r="D107" s="62" t="s">
        <v>279</v>
      </c>
      <c r="E107" s="62" t="s">
        <v>94</v>
      </c>
      <c r="F107" s="62" t="s">
        <v>1387</v>
      </c>
      <c r="G107" s="62" t="s">
        <v>1388</v>
      </c>
      <c r="H107" s="62" t="s">
        <v>2328</v>
      </c>
      <c r="I107" s="62" t="s">
        <v>1389</v>
      </c>
      <c r="J107" s="62" t="s">
        <v>1928</v>
      </c>
      <c r="K107" s="62" t="s">
        <v>1390</v>
      </c>
      <c r="L107" s="62" t="s">
        <v>1790</v>
      </c>
    </row>
    <row r="108" spans="2:12" x14ac:dyDescent="0.25">
      <c r="B108" s="62" t="s">
        <v>1791</v>
      </c>
      <c r="C108" s="62" t="s">
        <v>224</v>
      </c>
      <c r="D108" s="62" t="s">
        <v>280</v>
      </c>
      <c r="E108" s="62" t="s">
        <v>95</v>
      </c>
      <c r="F108" s="62" t="s">
        <v>1391</v>
      </c>
      <c r="G108" s="62" t="s">
        <v>1392</v>
      </c>
      <c r="H108" s="62" t="s">
        <v>2329</v>
      </c>
      <c r="I108" s="62" t="s">
        <v>1393</v>
      </c>
      <c r="J108" s="62" t="s">
        <v>1929</v>
      </c>
      <c r="K108" s="62" t="s">
        <v>1394</v>
      </c>
      <c r="L108" s="62" t="s">
        <v>1793</v>
      </c>
    </row>
    <row r="109" spans="2:12" x14ac:dyDescent="0.25">
      <c r="B109" s="62" t="s">
        <v>1794</v>
      </c>
      <c r="C109" s="62" t="s">
        <v>224</v>
      </c>
      <c r="D109" s="62" t="s">
        <v>281</v>
      </c>
      <c r="E109" s="62" t="s">
        <v>96</v>
      </c>
      <c r="F109" s="62" t="s">
        <v>1395</v>
      </c>
      <c r="G109" s="62" t="s">
        <v>1396</v>
      </c>
      <c r="H109" s="62" t="s">
        <v>2330</v>
      </c>
      <c r="I109" s="62" t="s">
        <v>1397</v>
      </c>
      <c r="J109" s="62" t="s">
        <v>1930</v>
      </c>
      <c r="K109" s="62" t="s">
        <v>1398</v>
      </c>
      <c r="L109" s="62" t="s">
        <v>1796</v>
      </c>
    </row>
    <row r="110" spans="2:12" x14ac:dyDescent="0.25">
      <c r="B110" s="62" t="s">
        <v>1797</v>
      </c>
      <c r="C110" s="62" t="s">
        <v>224</v>
      </c>
      <c r="D110" s="62" t="s">
        <v>282</v>
      </c>
      <c r="E110" s="62" t="s">
        <v>97</v>
      </c>
      <c r="F110" s="62" t="s">
        <v>1399</v>
      </c>
      <c r="G110" s="62" t="s">
        <v>1400</v>
      </c>
      <c r="H110" s="62" t="s">
        <v>2331</v>
      </c>
      <c r="I110" s="62" t="s">
        <v>1401</v>
      </c>
      <c r="J110" s="62" t="s">
        <v>1931</v>
      </c>
      <c r="K110" s="62" t="s">
        <v>1402</v>
      </c>
      <c r="L110" s="62" t="s">
        <v>1799</v>
      </c>
    </row>
    <row r="111" spans="2:12" x14ac:dyDescent="0.25">
      <c r="B111" s="62" t="s">
        <v>1800</v>
      </c>
      <c r="C111" s="62" t="s">
        <v>224</v>
      </c>
      <c r="D111" s="62" t="s">
        <v>283</v>
      </c>
      <c r="E111" s="62" t="s">
        <v>98</v>
      </c>
      <c r="F111" s="62" t="s">
        <v>1403</v>
      </c>
      <c r="G111" s="62" t="s">
        <v>1404</v>
      </c>
      <c r="H111" s="62" t="s">
        <v>2332</v>
      </c>
      <c r="I111" s="62" t="s">
        <v>1405</v>
      </c>
      <c r="J111" s="62" t="s">
        <v>1932</v>
      </c>
      <c r="K111" s="62" t="s">
        <v>1406</v>
      </c>
      <c r="L111" s="62" t="s">
        <v>1802</v>
      </c>
    </row>
    <row r="112" spans="2:12" x14ac:dyDescent="0.25">
      <c r="B112" s="62" t="s">
        <v>1803</v>
      </c>
      <c r="C112" s="62" t="s">
        <v>224</v>
      </c>
      <c r="D112" s="62" t="s">
        <v>284</v>
      </c>
      <c r="E112" s="62" t="s">
        <v>99</v>
      </c>
      <c r="F112" s="62" t="s">
        <v>1407</v>
      </c>
      <c r="G112" s="62" t="s">
        <v>1408</v>
      </c>
      <c r="H112" s="62" t="s">
        <v>2333</v>
      </c>
      <c r="I112" s="62" t="s">
        <v>1409</v>
      </c>
      <c r="J112" s="62" t="s">
        <v>1933</v>
      </c>
      <c r="K112" s="62" t="s">
        <v>1410</v>
      </c>
      <c r="L112" s="62" t="s">
        <v>1805</v>
      </c>
    </row>
    <row r="113" spans="2:12" x14ac:dyDescent="0.25">
      <c r="B113" s="62" t="s">
        <v>1806</v>
      </c>
      <c r="C113" s="62" t="s">
        <v>224</v>
      </c>
      <c r="D113" s="62" t="s">
        <v>285</v>
      </c>
      <c r="E113" s="62" t="s">
        <v>100</v>
      </c>
      <c r="F113" s="62" t="s">
        <v>1411</v>
      </c>
      <c r="G113" s="62" t="s">
        <v>1412</v>
      </c>
      <c r="H113" s="62" t="s">
        <v>2334</v>
      </c>
      <c r="I113" s="62" t="s">
        <v>1413</v>
      </c>
      <c r="J113" s="62" t="s">
        <v>1934</v>
      </c>
      <c r="K113" s="62" t="s">
        <v>1414</v>
      </c>
      <c r="L113" s="62" t="s">
        <v>1808</v>
      </c>
    </row>
    <row r="114" spans="2:12" x14ac:dyDescent="0.25">
      <c r="B114" s="62" t="s">
        <v>1809</v>
      </c>
      <c r="C114" s="62" t="s">
        <v>224</v>
      </c>
      <c r="D114" s="62" t="s">
        <v>286</v>
      </c>
      <c r="E114" s="62" t="s">
        <v>101</v>
      </c>
      <c r="F114" s="62" t="s">
        <v>1415</v>
      </c>
      <c r="G114" s="62" t="s">
        <v>1416</v>
      </c>
      <c r="H114" s="62" t="s">
        <v>2335</v>
      </c>
      <c r="I114" s="62" t="s">
        <v>1417</v>
      </c>
      <c r="J114" s="62" t="s">
        <v>1935</v>
      </c>
      <c r="K114" s="62" t="s">
        <v>1418</v>
      </c>
      <c r="L114" s="62" t="s">
        <v>1811</v>
      </c>
    </row>
    <row r="115" spans="2:12" x14ac:dyDescent="0.25">
      <c r="B115" s="62" t="s">
        <v>1812</v>
      </c>
      <c r="C115" s="62" t="s">
        <v>224</v>
      </c>
      <c r="D115" s="62" t="s">
        <v>287</v>
      </c>
      <c r="E115" s="62" t="s">
        <v>102</v>
      </c>
      <c r="F115" s="62" t="s">
        <v>1419</v>
      </c>
      <c r="G115" s="62" t="s">
        <v>1420</v>
      </c>
      <c r="H115" s="62" t="s">
        <v>2336</v>
      </c>
      <c r="I115" s="62" t="s">
        <v>1421</v>
      </c>
      <c r="J115" s="62" t="s">
        <v>1936</v>
      </c>
      <c r="K115" s="62" t="s">
        <v>1422</v>
      </c>
      <c r="L115" s="62" t="s">
        <v>1814</v>
      </c>
    </row>
    <row r="116" spans="2:12" x14ac:dyDescent="0.25">
      <c r="B116" s="62" t="s">
        <v>1815</v>
      </c>
      <c r="C116" s="62" t="s">
        <v>224</v>
      </c>
      <c r="D116" s="62" t="s">
        <v>288</v>
      </c>
      <c r="E116" s="62" t="s">
        <v>103</v>
      </c>
      <c r="F116" s="62" t="s">
        <v>1423</v>
      </c>
      <c r="G116" s="62" t="s">
        <v>1424</v>
      </c>
      <c r="H116" s="62" t="s">
        <v>2337</v>
      </c>
      <c r="I116" s="62" t="s">
        <v>1425</v>
      </c>
      <c r="J116" s="62" t="s">
        <v>1937</v>
      </c>
      <c r="K116" s="62" t="s">
        <v>1426</v>
      </c>
      <c r="L116" s="62" t="s">
        <v>1817</v>
      </c>
    </row>
    <row r="117" spans="2:12" x14ac:dyDescent="0.25">
      <c r="B117" s="62" t="s">
        <v>1818</v>
      </c>
      <c r="C117" s="62" t="s">
        <v>224</v>
      </c>
      <c r="D117" s="62" t="s">
        <v>289</v>
      </c>
      <c r="E117" s="62" t="s">
        <v>104</v>
      </c>
      <c r="F117" s="62" t="s">
        <v>1427</v>
      </c>
      <c r="G117" s="62" t="s">
        <v>1428</v>
      </c>
      <c r="H117" s="62" t="s">
        <v>2338</v>
      </c>
      <c r="I117" s="62" t="s">
        <v>1429</v>
      </c>
      <c r="J117" s="62" t="s">
        <v>1938</v>
      </c>
      <c r="K117" s="62" t="s">
        <v>1430</v>
      </c>
      <c r="L117" s="62" t="s">
        <v>1820</v>
      </c>
    </row>
    <row r="118" spans="2:12" x14ac:dyDescent="0.25">
      <c r="B118" s="62" t="s">
        <v>1821</v>
      </c>
      <c r="C118" s="62" t="s">
        <v>224</v>
      </c>
      <c r="D118" s="62" t="s">
        <v>290</v>
      </c>
      <c r="E118" s="62" t="s">
        <v>105</v>
      </c>
      <c r="F118" s="62" t="s">
        <v>1431</v>
      </c>
      <c r="G118" s="62" t="s">
        <v>1432</v>
      </c>
      <c r="H118" s="62" t="s">
        <v>2339</v>
      </c>
      <c r="I118" s="62" t="s">
        <v>1433</v>
      </c>
      <c r="J118" s="62" t="s">
        <v>1939</v>
      </c>
      <c r="K118" s="62" t="s">
        <v>1434</v>
      </c>
      <c r="L118" s="62" t="s">
        <v>1823</v>
      </c>
    </row>
    <row r="119" spans="2:12" x14ac:dyDescent="0.25">
      <c r="B119" s="62" t="s">
        <v>1824</v>
      </c>
      <c r="C119" s="62" t="s">
        <v>224</v>
      </c>
      <c r="D119" s="62" t="s">
        <v>291</v>
      </c>
      <c r="E119" s="62" t="s">
        <v>106</v>
      </c>
      <c r="F119" s="62" t="s">
        <v>1435</v>
      </c>
      <c r="G119" s="62" t="s">
        <v>1436</v>
      </c>
      <c r="H119" s="62" t="s">
        <v>2340</v>
      </c>
      <c r="I119" s="62" t="s">
        <v>1437</v>
      </c>
      <c r="J119" s="62" t="s">
        <v>1940</v>
      </c>
      <c r="K119" s="62" t="s">
        <v>1438</v>
      </c>
      <c r="L119" s="62" t="s">
        <v>1826</v>
      </c>
    </row>
    <row r="120" spans="2:12" x14ac:dyDescent="0.25">
      <c r="B120" s="62" t="s">
        <v>1827</v>
      </c>
      <c r="C120" s="62" t="s">
        <v>224</v>
      </c>
      <c r="D120" s="62" t="s">
        <v>292</v>
      </c>
      <c r="E120" s="62" t="s">
        <v>107</v>
      </c>
      <c r="F120" s="62" t="s">
        <v>1439</v>
      </c>
      <c r="G120" s="62" t="s">
        <v>1440</v>
      </c>
      <c r="H120" s="62" t="s">
        <v>2341</v>
      </c>
      <c r="I120" s="62" t="s">
        <v>1441</v>
      </c>
      <c r="J120" s="62" t="s">
        <v>1941</v>
      </c>
      <c r="K120" s="62" t="s">
        <v>1442</v>
      </c>
      <c r="L120" s="62" t="s">
        <v>1829</v>
      </c>
    </row>
    <row r="121" spans="2:12" x14ac:dyDescent="0.25">
      <c r="B121" s="62" t="s">
        <v>1830</v>
      </c>
      <c r="C121" s="62" t="s">
        <v>224</v>
      </c>
      <c r="D121" s="62" t="s">
        <v>293</v>
      </c>
      <c r="E121" s="62" t="s">
        <v>108</v>
      </c>
      <c r="F121" s="62" t="s">
        <v>1443</v>
      </c>
      <c r="G121" s="62" t="s">
        <v>1444</v>
      </c>
      <c r="H121" s="62" t="s">
        <v>2342</v>
      </c>
      <c r="I121" s="62" t="s">
        <v>1445</v>
      </c>
      <c r="J121" s="62" t="s">
        <v>1942</v>
      </c>
      <c r="K121" s="62" t="s">
        <v>1446</v>
      </c>
      <c r="L121" s="62" t="s">
        <v>1832</v>
      </c>
    </row>
    <row r="122" spans="2:12" x14ac:dyDescent="0.25">
      <c r="B122" s="62" t="s">
        <v>1833</v>
      </c>
      <c r="C122" s="62" t="s">
        <v>224</v>
      </c>
      <c r="D122" s="62" t="s">
        <v>294</v>
      </c>
      <c r="E122" s="62" t="s">
        <v>109</v>
      </c>
      <c r="F122" s="62" t="s">
        <v>1447</v>
      </c>
      <c r="G122" s="62" t="s">
        <v>1448</v>
      </c>
      <c r="H122" s="62" t="s">
        <v>2343</v>
      </c>
      <c r="I122" s="62" t="s">
        <v>1449</v>
      </c>
      <c r="J122" s="62" t="s">
        <v>1943</v>
      </c>
      <c r="K122" s="62" t="s">
        <v>1450</v>
      </c>
      <c r="L122" s="62" t="s">
        <v>1835</v>
      </c>
    </row>
    <row r="123" spans="2:12" x14ac:dyDescent="0.25">
      <c r="B123" s="62" t="s">
        <v>1836</v>
      </c>
      <c r="C123" s="62" t="s">
        <v>224</v>
      </c>
      <c r="D123" s="62" t="s">
        <v>295</v>
      </c>
      <c r="E123" s="62" t="s">
        <v>110</v>
      </c>
      <c r="F123" s="62" t="s">
        <v>1451</v>
      </c>
      <c r="G123" s="62" t="s">
        <v>1452</v>
      </c>
      <c r="H123" s="62" t="s">
        <v>2344</v>
      </c>
      <c r="I123" s="62" t="s">
        <v>1453</v>
      </c>
      <c r="J123" s="62" t="s">
        <v>1944</v>
      </c>
      <c r="K123" s="62" t="s">
        <v>1454</v>
      </c>
      <c r="L123" s="62" t="s">
        <v>1838</v>
      </c>
    </row>
    <row r="124" spans="2:12" x14ac:dyDescent="0.25">
      <c r="B124" s="62" t="s">
        <v>1839</v>
      </c>
      <c r="E124" s="62" t="s">
        <v>111</v>
      </c>
      <c r="F124" s="62" t="s">
        <v>1075</v>
      </c>
      <c r="G124" s="62" t="s">
        <v>1076</v>
      </c>
      <c r="H124" s="62" t="s">
        <v>1077</v>
      </c>
      <c r="I124" s="62" t="s">
        <v>1078</v>
      </c>
      <c r="J124" s="62" t="s">
        <v>1079</v>
      </c>
      <c r="K124" s="62" t="s">
        <v>1080</v>
      </c>
      <c r="L124" s="62" t="s">
        <v>1840</v>
      </c>
    </row>
    <row r="125" spans="2:12" x14ac:dyDescent="0.25">
      <c r="B125" s="62" t="s">
        <v>1841</v>
      </c>
    </row>
    <row r="126" spans="2:12" x14ac:dyDescent="0.25">
      <c r="B126" s="62" t="s">
        <v>1842</v>
      </c>
      <c r="E126" s="62" t="s">
        <v>112</v>
      </c>
      <c r="F126" s="62" t="s">
        <v>1081</v>
      </c>
      <c r="G126" s="62" t="s">
        <v>1082</v>
      </c>
      <c r="H126" s="62" t="s">
        <v>1083</v>
      </c>
      <c r="I126" s="62" t="s">
        <v>1084</v>
      </c>
      <c r="J126" s="62" t="s">
        <v>1085</v>
      </c>
      <c r="K126" s="62" t="s">
        <v>1086</v>
      </c>
      <c r="L126" s="62" t="s">
        <v>1843</v>
      </c>
    </row>
    <row r="127" spans="2:12" x14ac:dyDescent="0.25">
      <c r="B127" s="62" t="s">
        <v>1844</v>
      </c>
    </row>
    <row r="128" spans="2:12" x14ac:dyDescent="0.25">
      <c r="B128" s="62" t="s">
        <v>1845</v>
      </c>
      <c r="E128" s="62" t="s">
        <v>2345</v>
      </c>
      <c r="F128" s="62" t="s">
        <v>1087</v>
      </c>
      <c r="G128" s="62" t="s">
        <v>1088</v>
      </c>
      <c r="H128" s="62" t="s">
        <v>1089</v>
      </c>
      <c r="I128" s="62" t="s">
        <v>1090</v>
      </c>
      <c r="J128" s="62" t="s">
        <v>1091</v>
      </c>
      <c r="K128" s="62" t="s">
        <v>1092</v>
      </c>
    </row>
    <row r="129" spans="2:2" x14ac:dyDescent="0.25">
      <c r="B129" s="62" t="s">
        <v>1847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4A4A-4732-44DB-81A5-B0F83036E32D}">
  <dimension ref="A1:L129"/>
  <sheetViews>
    <sheetView workbookViewId="0"/>
  </sheetViews>
  <sheetFormatPr defaultRowHeight="15" x14ac:dyDescent="0.25"/>
  <sheetData>
    <row r="1" spans="1:12" x14ac:dyDescent="0.25">
      <c r="A1" s="62" t="s">
        <v>2360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  <c r="K1" s="62" t="s">
        <v>183</v>
      </c>
      <c r="L1" s="62" t="s">
        <v>633</v>
      </c>
    </row>
    <row r="2" spans="1:12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  <c r="K2" s="62" t="s">
        <v>184</v>
      </c>
      <c r="L2" s="62" t="s">
        <v>184</v>
      </c>
    </row>
    <row r="4" spans="1:12" x14ac:dyDescent="0.25">
      <c r="A4" s="62" t="s">
        <v>2</v>
      </c>
      <c r="B4" s="62" t="s">
        <v>170</v>
      </c>
      <c r="E4" s="62" t="s">
        <v>3</v>
      </c>
    </row>
    <row r="5" spans="1:12" x14ac:dyDescent="0.25">
      <c r="A5" s="62" t="s">
        <v>166</v>
      </c>
      <c r="B5" s="62" t="s">
        <v>298</v>
      </c>
      <c r="E5" s="62" t="s">
        <v>646</v>
      </c>
    </row>
    <row r="6" spans="1:12" x14ac:dyDescent="0.25">
      <c r="A6" s="62" t="s">
        <v>167</v>
      </c>
      <c r="B6" s="62" t="s">
        <v>300</v>
      </c>
      <c r="E6" s="62" t="s">
        <v>186</v>
      </c>
    </row>
    <row r="7" spans="1:12" x14ac:dyDescent="0.25">
      <c r="A7" s="62" t="s">
        <v>168</v>
      </c>
      <c r="B7" s="62" t="s">
        <v>301</v>
      </c>
    </row>
    <row r="8" spans="1:12" x14ac:dyDescent="0.25">
      <c r="G8" s="62" t="s">
        <v>5</v>
      </c>
      <c r="H8" s="62" t="s">
        <v>187</v>
      </c>
      <c r="I8" s="62" t="s">
        <v>6</v>
      </c>
      <c r="J8" s="62" t="s">
        <v>5</v>
      </c>
      <c r="K8" s="62" t="s">
        <v>2346</v>
      </c>
      <c r="L8" s="62" t="s">
        <v>634</v>
      </c>
    </row>
    <row r="9" spans="1:12" x14ac:dyDescent="0.25">
      <c r="F9" s="62" t="s">
        <v>188</v>
      </c>
      <c r="G9" s="62" t="s">
        <v>189</v>
      </c>
      <c r="H9" s="62" t="s">
        <v>7</v>
      </c>
      <c r="I9" s="62" t="s">
        <v>188</v>
      </c>
      <c r="J9" s="62" t="s">
        <v>647</v>
      </c>
      <c r="K9" s="62" t="s">
        <v>647</v>
      </c>
      <c r="L9" s="62" t="s">
        <v>635</v>
      </c>
    </row>
    <row r="10" spans="1:12" x14ac:dyDescent="0.25">
      <c r="A10" s="62" t="s">
        <v>1</v>
      </c>
      <c r="B10" s="62" t="s">
        <v>8</v>
      </c>
      <c r="C10" s="62" t="s">
        <v>9</v>
      </c>
      <c r="D10" s="62" t="s">
        <v>10</v>
      </c>
    </row>
    <row r="11" spans="1:12" x14ac:dyDescent="0.25">
      <c r="B11" s="62" t="s">
        <v>1536</v>
      </c>
      <c r="C11" s="62" t="s">
        <v>190</v>
      </c>
      <c r="D11" s="62" t="s">
        <v>191</v>
      </c>
      <c r="E11" s="62" t="s">
        <v>11</v>
      </c>
      <c r="F11" s="62" t="s">
        <v>1098</v>
      </c>
      <c r="G11" s="62" t="s">
        <v>1099</v>
      </c>
      <c r="H11" s="62" t="s">
        <v>2254</v>
      </c>
      <c r="I11" s="62" t="s">
        <v>1100</v>
      </c>
      <c r="J11" s="62" t="s">
        <v>1855</v>
      </c>
      <c r="K11" s="62" t="s">
        <v>1101</v>
      </c>
      <c r="L11" s="62" t="s">
        <v>1538</v>
      </c>
    </row>
    <row r="12" spans="1:12" x14ac:dyDescent="0.25">
      <c r="B12" s="62" t="s">
        <v>1539</v>
      </c>
      <c r="C12" s="62" t="s">
        <v>190</v>
      </c>
      <c r="D12" s="62" t="s">
        <v>192</v>
      </c>
      <c r="E12" s="62" t="s">
        <v>12</v>
      </c>
      <c r="F12" s="62" t="s">
        <v>1102</v>
      </c>
      <c r="G12" s="62" t="s">
        <v>1103</v>
      </c>
      <c r="H12" s="62" t="s">
        <v>2255</v>
      </c>
      <c r="I12" s="62" t="s">
        <v>1104</v>
      </c>
      <c r="J12" s="62" t="s">
        <v>1856</v>
      </c>
      <c r="K12" s="62" t="s">
        <v>1105</v>
      </c>
      <c r="L12" s="62" t="s">
        <v>1541</v>
      </c>
    </row>
    <row r="13" spans="1:12" x14ac:dyDescent="0.25">
      <c r="B13" s="62" t="s">
        <v>1542</v>
      </c>
      <c r="E13" s="62" t="s">
        <v>13</v>
      </c>
      <c r="F13" s="62" t="s">
        <v>656</v>
      </c>
      <c r="G13" s="62" t="s">
        <v>657</v>
      </c>
      <c r="H13" s="62" t="s">
        <v>658</v>
      </c>
      <c r="I13" s="62" t="s">
        <v>659</v>
      </c>
      <c r="J13" s="62" t="s">
        <v>660</v>
      </c>
      <c r="K13" s="62" t="s">
        <v>661</v>
      </c>
      <c r="L13" s="62" t="s">
        <v>1543</v>
      </c>
    </row>
    <row r="14" spans="1:12" x14ac:dyDescent="0.25">
      <c r="B14" s="62" t="s">
        <v>1544</v>
      </c>
    </row>
    <row r="15" spans="1:12" x14ac:dyDescent="0.25">
      <c r="B15" s="62" t="s">
        <v>1545</v>
      </c>
      <c r="C15" s="62" t="s">
        <v>190</v>
      </c>
      <c r="D15" s="62" t="s">
        <v>193</v>
      </c>
      <c r="E15" s="62" t="s">
        <v>14</v>
      </c>
      <c r="F15" s="62" t="s">
        <v>1106</v>
      </c>
      <c r="G15" s="62" t="s">
        <v>1107</v>
      </c>
      <c r="H15" s="62" t="s">
        <v>2256</v>
      </c>
      <c r="I15" s="62" t="s">
        <v>1108</v>
      </c>
      <c r="J15" s="62" t="s">
        <v>1857</v>
      </c>
      <c r="K15" s="62" t="s">
        <v>1109</v>
      </c>
      <c r="L15" s="62" t="s">
        <v>1547</v>
      </c>
    </row>
    <row r="16" spans="1:12" x14ac:dyDescent="0.25">
      <c r="B16" s="62" t="s">
        <v>1548</v>
      </c>
      <c r="C16" s="62" t="s">
        <v>190</v>
      </c>
      <c r="D16" s="62" t="s">
        <v>194</v>
      </c>
      <c r="E16" s="62" t="s">
        <v>15</v>
      </c>
      <c r="F16" s="62" t="s">
        <v>1110</v>
      </c>
      <c r="G16" s="62" t="s">
        <v>1111</v>
      </c>
      <c r="H16" s="62" t="s">
        <v>2257</v>
      </c>
      <c r="I16" s="62" t="s">
        <v>1112</v>
      </c>
      <c r="J16" s="62" t="s">
        <v>1858</v>
      </c>
      <c r="K16" s="62" t="s">
        <v>1113</v>
      </c>
      <c r="L16" s="62" t="s">
        <v>1550</v>
      </c>
    </row>
    <row r="17" spans="2:12" x14ac:dyDescent="0.25">
      <c r="B17" s="62" t="s">
        <v>1551</v>
      </c>
      <c r="C17" s="62" t="s">
        <v>190</v>
      </c>
      <c r="D17" s="62" t="s">
        <v>195</v>
      </c>
      <c r="E17" s="62" t="s">
        <v>16</v>
      </c>
      <c r="F17" s="62" t="s">
        <v>1114</v>
      </c>
      <c r="G17" s="62" t="s">
        <v>1115</v>
      </c>
      <c r="H17" s="62" t="s">
        <v>2258</v>
      </c>
      <c r="I17" s="62" t="s">
        <v>1116</v>
      </c>
      <c r="J17" s="62" t="s">
        <v>1859</v>
      </c>
      <c r="K17" s="62" t="s">
        <v>1117</v>
      </c>
      <c r="L17" s="62" t="s">
        <v>1553</v>
      </c>
    </row>
    <row r="18" spans="2:12" x14ac:dyDescent="0.25">
      <c r="B18" s="62" t="s">
        <v>1554</v>
      </c>
      <c r="E18" s="62" t="s">
        <v>17</v>
      </c>
      <c r="F18" s="62" t="s">
        <v>674</v>
      </c>
      <c r="G18" s="62" t="s">
        <v>1118</v>
      </c>
      <c r="H18" s="62" t="s">
        <v>1555</v>
      </c>
      <c r="I18" s="62" t="s">
        <v>676</v>
      </c>
      <c r="J18" s="62" t="s">
        <v>677</v>
      </c>
      <c r="K18" s="62" t="s">
        <v>678</v>
      </c>
      <c r="L18" s="62" t="s">
        <v>1556</v>
      </c>
    </row>
    <row r="19" spans="2:12" x14ac:dyDescent="0.25">
      <c r="B19" s="62" t="s">
        <v>1557</v>
      </c>
    </row>
    <row r="20" spans="2:12" x14ac:dyDescent="0.25">
      <c r="B20" s="62" t="s">
        <v>1558</v>
      </c>
      <c r="C20" s="62" t="s">
        <v>190</v>
      </c>
      <c r="D20" s="62" t="s">
        <v>199</v>
      </c>
      <c r="E20" s="62" t="s">
        <v>18</v>
      </c>
      <c r="F20" s="62" t="s">
        <v>1119</v>
      </c>
      <c r="G20" s="62" t="s">
        <v>1120</v>
      </c>
      <c r="H20" s="62" t="s">
        <v>2259</v>
      </c>
      <c r="I20" s="62" t="s">
        <v>1121</v>
      </c>
      <c r="J20" s="62" t="s">
        <v>1860</v>
      </c>
      <c r="K20" s="62" t="s">
        <v>1122</v>
      </c>
      <c r="L20" s="62" t="s">
        <v>1560</v>
      </c>
    </row>
    <row r="21" spans="2:12" x14ac:dyDescent="0.25">
      <c r="B21" s="62" t="s">
        <v>1561</v>
      </c>
      <c r="C21" s="62" t="s">
        <v>190</v>
      </c>
      <c r="D21" s="62" t="s">
        <v>200</v>
      </c>
      <c r="E21" s="62" t="s">
        <v>19</v>
      </c>
      <c r="F21" s="62" t="s">
        <v>1123</v>
      </c>
      <c r="G21" s="62" t="s">
        <v>1124</v>
      </c>
      <c r="H21" s="62" t="s">
        <v>2260</v>
      </c>
      <c r="I21" s="62" t="s">
        <v>1125</v>
      </c>
      <c r="J21" s="62" t="s">
        <v>1861</v>
      </c>
      <c r="K21" s="62" t="s">
        <v>1126</v>
      </c>
      <c r="L21" s="62" t="s">
        <v>1563</v>
      </c>
    </row>
    <row r="22" spans="2:12" x14ac:dyDescent="0.25">
      <c r="B22" s="62" t="s">
        <v>1564</v>
      </c>
      <c r="C22" s="62" t="s">
        <v>190</v>
      </c>
      <c r="D22" s="62" t="s">
        <v>201</v>
      </c>
      <c r="E22" s="62" t="s">
        <v>20</v>
      </c>
      <c r="F22" s="62" t="s">
        <v>1127</v>
      </c>
      <c r="G22" s="62" t="s">
        <v>1128</v>
      </c>
      <c r="H22" s="62" t="s">
        <v>2261</v>
      </c>
      <c r="I22" s="62" t="s">
        <v>1129</v>
      </c>
      <c r="J22" s="62" t="s">
        <v>1862</v>
      </c>
      <c r="K22" s="62" t="s">
        <v>1130</v>
      </c>
      <c r="L22" s="62" t="s">
        <v>1566</v>
      </c>
    </row>
    <row r="23" spans="2:12" x14ac:dyDescent="0.25">
      <c r="B23" s="62" t="s">
        <v>1567</v>
      </c>
      <c r="C23" s="62" t="s">
        <v>190</v>
      </c>
      <c r="D23" s="62" t="s">
        <v>202</v>
      </c>
      <c r="E23" s="62" t="s">
        <v>21</v>
      </c>
      <c r="F23" s="62" t="s">
        <v>1131</v>
      </c>
      <c r="G23" s="62" t="s">
        <v>1132</v>
      </c>
      <c r="H23" s="62" t="s">
        <v>2262</v>
      </c>
      <c r="I23" s="62" t="s">
        <v>1133</v>
      </c>
      <c r="J23" s="62" t="s">
        <v>1863</v>
      </c>
      <c r="K23" s="62" t="s">
        <v>1134</v>
      </c>
      <c r="L23" s="62" t="s">
        <v>1569</v>
      </c>
    </row>
    <row r="24" spans="2:12" x14ac:dyDescent="0.25">
      <c r="B24" s="62" t="s">
        <v>1570</v>
      </c>
      <c r="E24" s="62" t="s">
        <v>22</v>
      </c>
      <c r="F24" s="62" t="s">
        <v>695</v>
      </c>
      <c r="G24" s="62" t="s">
        <v>696</v>
      </c>
      <c r="H24" s="62" t="s">
        <v>697</v>
      </c>
      <c r="I24" s="62" t="s">
        <v>698</v>
      </c>
      <c r="J24" s="62" t="s">
        <v>699</v>
      </c>
      <c r="K24" s="62" t="s">
        <v>700</v>
      </c>
      <c r="L24" s="62" t="s">
        <v>1571</v>
      </c>
    </row>
    <row r="25" spans="2:12" x14ac:dyDescent="0.25">
      <c r="B25" s="62" t="s">
        <v>1572</v>
      </c>
    </row>
    <row r="26" spans="2:12" x14ac:dyDescent="0.25">
      <c r="B26" s="62" t="s">
        <v>1573</v>
      </c>
      <c r="C26" s="62" t="s">
        <v>190</v>
      </c>
      <c r="D26" s="62" t="s">
        <v>207</v>
      </c>
      <c r="E26" s="62" t="s">
        <v>23</v>
      </c>
      <c r="F26" s="62" t="s">
        <v>1135</v>
      </c>
      <c r="G26" s="62" t="s">
        <v>1136</v>
      </c>
      <c r="H26" s="62" t="s">
        <v>2263</v>
      </c>
      <c r="I26" s="62" t="s">
        <v>1137</v>
      </c>
      <c r="J26" s="62" t="s">
        <v>1864</v>
      </c>
      <c r="K26" s="62" t="s">
        <v>1138</v>
      </c>
      <c r="L26" s="62" t="s">
        <v>1575</v>
      </c>
    </row>
    <row r="27" spans="2:12" x14ac:dyDescent="0.25">
      <c r="B27" s="62" t="s">
        <v>1576</v>
      </c>
      <c r="C27" s="62" t="s">
        <v>190</v>
      </c>
      <c r="D27" s="62" t="s">
        <v>208</v>
      </c>
      <c r="E27" s="62" t="s">
        <v>24</v>
      </c>
      <c r="F27" s="62" t="s">
        <v>1139</v>
      </c>
      <c r="G27" s="62" t="s">
        <v>1140</v>
      </c>
      <c r="H27" s="62" t="s">
        <v>2264</v>
      </c>
      <c r="I27" s="62" t="s">
        <v>1141</v>
      </c>
      <c r="J27" s="62" t="s">
        <v>1865</v>
      </c>
      <c r="K27" s="62" t="s">
        <v>1142</v>
      </c>
      <c r="L27" s="62" t="s">
        <v>1578</v>
      </c>
    </row>
    <row r="28" spans="2:12" x14ac:dyDescent="0.25">
      <c r="B28" s="62" t="s">
        <v>1579</v>
      </c>
      <c r="C28" s="62" t="s">
        <v>190</v>
      </c>
      <c r="D28" s="62" t="s">
        <v>209</v>
      </c>
      <c r="E28" s="62" t="s">
        <v>25</v>
      </c>
      <c r="F28" s="62" t="s">
        <v>1143</v>
      </c>
      <c r="G28" s="62" t="s">
        <v>1144</v>
      </c>
      <c r="H28" s="62" t="s">
        <v>2265</v>
      </c>
      <c r="I28" s="62" t="s">
        <v>1145</v>
      </c>
      <c r="J28" s="62" t="s">
        <v>1866</v>
      </c>
      <c r="K28" s="62" t="s">
        <v>1146</v>
      </c>
      <c r="L28" s="62" t="s">
        <v>1581</v>
      </c>
    </row>
    <row r="29" spans="2:12" x14ac:dyDescent="0.25">
      <c r="B29" s="62" t="s">
        <v>1582</v>
      </c>
      <c r="C29" s="62" t="s">
        <v>190</v>
      </c>
      <c r="D29" s="62" t="s">
        <v>210</v>
      </c>
      <c r="E29" s="62" t="s">
        <v>26</v>
      </c>
      <c r="F29" s="62" t="s">
        <v>1147</v>
      </c>
      <c r="G29" s="62" t="s">
        <v>1148</v>
      </c>
      <c r="H29" s="62" t="s">
        <v>2266</v>
      </c>
      <c r="I29" s="62" t="s">
        <v>1149</v>
      </c>
      <c r="J29" s="62" t="s">
        <v>1867</v>
      </c>
      <c r="K29" s="62" t="s">
        <v>1150</v>
      </c>
      <c r="L29" s="62" t="s">
        <v>1584</v>
      </c>
    </row>
    <row r="30" spans="2:12" x14ac:dyDescent="0.25">
      <c r="B30" s="62" t="s">
        <v>1585</v>
      </c>
      <c r="C30" s="62" t="s">
        <v>190</v>
      </c>
      <c r="D30" s="62" t="s">
        <v>211</v>
      </c>
      <c r="E30" s="62" t="s">
        <v>27</v>
      </c>
      <c r="F30" s="62" t="s">
        <v>1151</v>
      </c>
      <c r="G30" s="62" t="s">
        <v>1152</v>
      </c>
      <c r="H30" s="62" t="s">
        <v>2267</v>
      </c>
      <c r="I30" s="62" t="s">
        <v>1153</v>
      </c>
      <c r="J30" s="62" t="s">
        <v>1868</v>
      </c>
      <c r="K30" s="62" t="s">
        <v>1154</v>
      </c>
      <c r="L30" s="62" t="s">
        <v>1587</v>
      </c>
    </row>
    <row r="31" spans="2:12" x14ac:dyDescent="0.25">
      <c r="B31" s="62" t="s">
        <v>1588</v>
      </c>
      <c r="E31" s="62" t="s">
        <v>28</v>
      </c>
      <c r="F31" s="62" t="s">
        <v>721</v>
      </c>
      <c r="G31" s="62" t="s">
        <v>722</v>
      </c>
      <c r="H31" s="62" t="s">
        <v>723</v>
      </c>
      <c r="I31" s="62" t="s">
        <v>724</v>
      </c>
      <c r="J31" s="62" t="s">
        <v>725</v>
      </c>
      <c r="K31" s="62" t="s">
        <v>726</v>
      </c>
      <c r="L31" s="62" t="s">
        <v>1589</v>
      </c>
    </row>
    <row r="32" spans="2:12" x14ac:dyDescent="0.25">
      <c r="B32" s="62" t="s">
        <v>1590</v>
      </c>
    </row>
    <row r="33" spans="2:12" x14ac:dyDescent="0.25">
      <c r="B33" s="62" t="s">
        <v>1591</v>
      </c>
      <c r="C33" s="62" t="s">
        <v>190</v>
      </c>
      <c r="D33" s="62" t="s">
        <v>216</v>
      </c>
      <c r="E33" s="62" t="s">
        <v>29</v>
      </c>
      <c r="F33" s="62" t="s">
        <v>1155</v>
      </c>
      <c r="G33" s="62" t="s">
        <v>1156</v>
      </c>
      <c r="H33" s="62" t="s">
        <v>2268</v>
      </c>
      <c r="I33" s="62" t="s">
        <v>1157</v>
      </c>
      <c r="J33" s="62" t="s">
        <v>1869</v>
      </c>
      <c r="K33" s="62" t="s">
        <v>1158</v>
      </c>
      <c r="L33" s="62" t="s">
        <v>1593</v>
      </c>
    </row>
    <row r="34" spans="2:12" x14ac:dyDescent="0.25">
      <c r="B34" s="62" t="s">
        <v>1594</v>
      </c>
      <c r="C34" s="62" t="s">
        <v>190</v>
      </c>
      <c r="D34" s="62" t="s">
        <v>217</v>
      </c>
      <c r="E34" s="62" t="s">
        <v>30</v>
      </c>
      <c r="F34" s="62" t="s">
        <v>1159</v>
      </c>
      <c r="G34" s="62" t="s">
        <v>1160</v>
      </c>
      <c r="H34" s="62" t="s">
        <v>2269</v>
      </c>
      <c r="I34" s="62" t="s">
        <v>1161</v>
      </c>
      <c r="J34" s="62" t="s">
        <v>1870</v>
      </c>
      <c r="K34" s="62" t="s">
        <v>1162</v>
      </c>
      <c r="L34" s="62" t="s">
        <v>1596</v>
      </c>
    </row>
    <row r="35" spans="2:12" x14ac:dyDescent="0.25">
      <c r="B35" s="62" t="s">
        <v>1597</v>
      </c>
      <c r="C35" s="62" t="s">
        <v>190</v>
      </c>
      <c r="D35" s="62" t="s">
        <v>218</v>
      </c>
      <c r="E35" s="62" t="s">
        <v>31</v>
      </c>
      <c r="F35" s="62" t="s">
        <v>1163</v>
      </c>
      <c r="G35" s="62" t="s">
        <v>1164</v>
      </c>
      <c r="H35" s="62" t="s">
        <v>2270</v>
      </c>
      <c r="I35" s="62" t="s">
        <v>1165</v>
      </c>
      <c r="J35" s="62" t="s">
        <v>1871</v>
      </c>
      <c r="K35" s="62" t="s">
        <v>1166</v>
      </c>
      <c r="L35" s="62" t="s">
        <v>1599</v>
      </c>
    </row>
    <row r="36" spans="2:12" x14ac:dyDescent="0.25">
      <c r="B36" s="62" t="s">
        <v>1600</v>
      </c>
      <c r="E36" s="62" t="s">
        <v>32</v>
      </c>
      <c r="F36" s="62" t="s">
        <v>739</v>
      </c>
      <c r="G36" s="62" t="s">
        <v>740</v>
      </c>
      <c r="H36" s="62" t="s">
        <v>741</v>
      </c>
      <c r="I36" s="62" t="s">
        <v>742</v>
      </c>
      <c r="J36" s="62" t="s">
        <v>743</v>
      </c>
      <c r="K36" s="62" t="s">
        <v>744</v>
      </c>
      <c r="L36" s="62" t="s">
        <v>1601</v>
      </c>
    </row>
    <row r="37" spans="2:12" x14ac:dyDescent="0.25">
      <c r="B37" s="62" t="s">
        <v>1872</v>
      </c>
    </row>
    <row r="38" spans="2:12" x14ac:dyDescent="0.25">
      <c r="B38" s="62" t="s">
        <v>1602</v>
      </c>
      <c r="C38" s="62" t="s">
        <v>190</v>
      </c>
      <c r="D38" s="62" t="s">
        <v>223</v>
      </c>
      <c r="E38" s="62" t="s">
        <v>33</v>
      </c>
      <c r="F38" s="62" t="s">
        <v>1167</v>
      </c>
      <c r="G38" s="62" t="s">
        <v>1168</v>
      </c>
      <c r="H38" s="62" t="s">
        <v>2271</v>
      </c>
      <c r="I38" s="62" t="s">
        <v>1169</v>
      </c>
      <c r="J38" s="62" t="s">
        <v>1873</v>
      </c>
      <c r="K38" s="62" t="s">
        <v>1170</v>
      </c>
      <c r="L38" s="62" t="s">
        <v>1604</v>
      </c>
    </row>
    <row r="39" spans="2:12" x14ac:dyDescent="0.25">
      <c r="B39" s="62" t="s">
        <v>1605</v>
      </c>
      <c r="E39" s="62" t="s">
        <v>34</v>
      </c>
      <c r="F39" s="62" t="s">
        <v>749</v>
      </c>
      <c r="G39" s="62" t="s">
        <v>750</v>
      </c>
      <c r="H39" s="62" t="s">
        <v>751</v>
      </c>
      <c r="I39" s="62" t="s">
        <v>752</v>
      </c>
      <c r="J39" s="62" t="s">
        <v>753</v>
      </c>
      <c r="K39" s="62" t="s">
        <v>754</v>
      </c>
      <c r="L39" s="62" t="s">
        <v>1606</v>
      </c>
    </row>
    <row r="40" spans="2:12" x14ac:dyDescent="0.25">
      <c r="B40" s="62" t="s">
        <v>1607</v>
      </c>
    </row>
    <row r="41" spans="2:12" x14ac:dyDescent="0.25">
      <c r="B41" s="62" t="s">
        <v>1608</v>
      </c>
      <c r="E41" s="62" t="s">
        <v>35</v>
      </c>
      <c r="F41" s="62" t="s">
        <v>755</v>
      </c>
      <c r="G41" s="62" t="s">
        <v>756</v>
      </c>
      <c r="H41" s="62" t="s">
        <v>757</v>
      </c>
      <c r="I41" s="62" t="s">
        <v>758</v>
      </c>
      <c r="J41" s="62" t="s">
        <v>759</v>
      </c>
      <c r="K41" s="62" t="s">
        <v>760</v>
      </c>
      <c r="L41" s="62" t="s">
        <v>1609</v>
      </c>
    </row>
    <row r="42" spans="2:12" x14ac:dyDescent="0.25">
      <c r="B42" s="62" t="s">
        <v>1610</v>
      </c>
    </row>
    <row r="43" spans="2:12" x14ac:dyDescent="0.25">
      <c r="B43" s="62" t="s">
        <v>1611</v>
      </c>
      <c r="C43" s="62" t="s">
        <v>224</v>
      </c>
      <c r="D43" s="62" t="s">
        <v>225</v>
      </c>
      <c r="E43" s="62" t="s">
        <v>36</v>
      </c>
      <c r="F43" s="62" t="s">
        <v>1171</v>
      </c>
      <c r="G43" s="62" t="s">
        <v>1172</v>
      </c>
      <c r="H43" s="62" t="s">
        <v>2272</v>
      </c>
      <c r="I43" s="62" t="s">
        <v>1173</v>
      </c>
      <c r="J43" s="62" t="s">
        <v>1874</v>
      </c>
      <c r="K43" s="62" t="s">
        <v>1174</v>
      </c>
      <c r="L43" s="62" t="s">
        <v>1613</v>
      </c>
    </row>
    <row r="44" spans="2:12" x14ac:dyDescent="0.25">
      <c r="B44" s="62" t="s">
        <v>1614</v>
      </c>
      <c r="C44" s="62" t="s">
        <v>224</v>
      </c>
      <c r="D44" s="62" t="s">
        <v>226</v>
      </c>
      <c r="E44" s="62" t="s">
        <v>37</v>
      </c>
      <c r="F44" s="62" t="s">
        <v>1175</v>
      </c>
      <c r="G44" s="62" t="s">
        <v>1176</v>
      </c>
      <c r="H44" s="62" t="s">
        <v>2273</v>
      </c>
      <c r="I44" s="62" t="s">
        <v>1177</v>
      </c>
      <c r="J44" s="62" t="s">
        <v>1875</v>
      </c>
      <c r="K44" s="62" t="s">
        <v>1178</v>
      </c>
      <c r="L44" s="62" t="s">
        <v>1616</v>
      </c>
    </row>
    <row r="45" spans="2:12" x14ac:dyDescent="0.25">
      <c r="B45" s="62" t="s">
        <v>1617</v>
      </c>
      <c r="C45" s="62" t="s">
        <v>224</v>
      </c>
      <c r="D45" s="62" t="s">
        <v>227</v>
      </c>
      <c r="E45" s="62" t="s">
        <v>38</v>
      </c>
      <c r="F45" s="62" t="s">
        <v>1179</v>
      </c>
      <c r="G45" s="62" t="s">
        <v>1180</v>
      </c>
      <c r="H45" s="62" t="s">
        <v>2274</v>
      </c>
      <c r="I45" s="62" t="s">
        <v>1181</v>
      </c>
      <c r="J45" s="62" t="s">
        <v>1876</v>
      </c>
      <c r="K45" s="62" t="s">
        <v>1182</v>
      </c>
      <c r="L45" s="62" t="s">
        <v>1619</v>
      </c>
    </row>
    <row r="46" spans="2:12" x14ac:dyDescent="0.25">
      <c r="B46" s="62" t="s">
        <v>1620</v>
      </c>
      <c r="C46" s="62" t="s">
        <v>224</v>
      </c>
      <c r="D46" s="62" t="s">
        <v>228</v>
      </c>
      <c r="E46" s="62" t="s">
        <v>39</v>
      </c>
      <c r="F46" s="62" t="s">
        <v>1183</v>
      </c>
      <c r="G46" s="62" t="s">
        <v>1184</v>
      </c>
      <c r="H46" s="62" t="s">
        <v>2275</v>
      </c>
      <c r="I46" s="62" t="s">
        <v>1185</v>
      </c>
      <c r="J46" s="62" t="s">
        <v>1877</v>
      </c>
      <c r="K46" s="62" t="s">
        <v>1186</v>
      </c>
      <c r="L46" s="62" t="s">
        <v>1622</v>
      </c>
    </row>
    <row r="47" spans="2:12" x14ac:dyDescent="0.25">
      <c r="B47" s="62" t="s">
        <v>1623</v>
      </c>
      <c r="C47" s="62" t="s">
        <v>224</v>
      </c>
      <c r="D47" s="62" t="s">
        <v>229</v>
      </c>
      <c r="E47" s="62" t="s">
        <v>40</v>
      </c>
      <c r="F47" s="62" t="s">
        <v>1187</v>
      </c>
      <c r="G47" s="62" t="s">
        <v>1188</v>
      </c>
      <c r="H47" s="62" t="s">
        <v>2276</v>
      </c>
      <c r="I47" s="62" t="s">
        <v>1189</v>
      </c>
      <c r="J47" s="62" t="s">
        <v>1878</v>
      </c>
      <c r="K47" s="62" t="s">
        <v>1190</v>
      </c>
      <c r="L47" s="62" t="s">
        <v>1625</v>
      </c>
    </row>
    <row r="48" spans="2:12" x14ac:dyDescent="0.25">
      <c r="B48" s="62" t="s">
        <v>1626</v>
      </c>
      <c r="E48" s="62" t="s">
        <v>41</v>
      </c>
      <c r="F48" s="62" t="s">
        <v>781</v>
      </c>
      <c r="G48" s="62" t="s">
        <v>782</v>
      </c>
      <c r="H48" s="62" t="s">
        <v>783</v>
      </c>
      <c r="I48" s="62" t="s">
        <v>784</v>
      </c>
      <c r="J48" s="62" t="s">
        <v>785</v>
      </c>
      <c r="K48" s="62" t="s">
        <v>786</v>
      </c>
      <c r="L48" s="62" t="s">
        <v>1627</v>
      </c>
    </row>
    <row r="49" spans="2:12" x14ac:dyDescent="0.25">
      <c r="B49" s="62" t="s">
        <v>1628</v>
      </c>
    </row>
    <row r="50" spans="2:12" x14ac:dyDescent="0.25">
      <c r="B50" s="62" t="s">
        <v>1629</v>
      </c>
      <c r="C50" s="62" t="s">
        <v>224</v>
      </c>
      <c r="D50" s="62" t="s">
        <v>230</v>
      </c>
      <c r="E50" s="62" t="s">
        <v>42</v>
      </c>
      <c r="F50" s="62" t="s">
        <v>1191</v>
      </c>
      <c r="G50" s="62" t="s">
        <v>1192</v>
      </c>
      <c r="H50" s="62" t="s">
        <v>2277</v>
      </c>
      <c r="I50" s="62" t="s">
        <v>1193</v>
      </c>
      <c r="J50" s="62" t="s">
        <v>1879</v>
      </c>
      <c r="K50" s="62" t="s">
        <v>1194</v>
      </c>
      <c r="L50" s="62" t="s">
        <v>1631</v>
      </c>
    </row>
    <row r="51" spans="2:12" x14ac:dyDescent="0.25">
      <c r="B51" s="62" t="s">
        <v>1632</v>
      </c>
      <c r="C51" s="62" t="s">
        <v>224</v>
      </c>
      <c r="D51" s="62" t="s">
        <v>231</v>
      </c>
      <c r="E51" s="62" t="s">
        <v>43</v>
      </c>
      <c r="F51" s="62" t="s">
        <v>1195</v>
      </c>
      <c r="G51" s="62" t="s">
        <v>1196</v>
      </c>
      <c r="H51" s="62" t="s">
        <v>2278</v>
      </c>
      <c r="I51" s="62" t="s">
        <v>1197</v>
      </c>
      <c r="J51" s="62" t="s">
        <v>1880</v>
      </c>
      <c r="K51" s="62" t="s">
        <v>1198</v>
      </c>
      <c r="L51" s="62" t="s">
        <v>1634</v>
      </c>
    </row>
    <row r="52" spans="2:12" x14ac:dyDescent="0.25">
      <c r="B52" s="62" t="s">
        <v>1635</v>
      </c>
      <c r="C52" s="62" t="s">
        <v>224</v>
      </c>
      <c r="D52" s="62" t="s">
        <v>232</v>
      </c>
      <c r="E52" s="62" t="s">
        <v>44</v>
      </c>
      <c r="F52" s="62" t="s">
        <v>1199</v>
      </c>
      <c r="G52" s="62" t="s">
        <v>1200</v>
      </c>
      <c r="H52" s="62" t="s">
        <v>2279</v>
      </c>
      <c r="I52" s="62" t="s">
        <v>1201</v>
      </c>
      <c r="J52" s="62" t="s">
        <v>1881</v>
      </c>
      <c r="K52" s="62" t="s">
        <v>1202</v>
      </c>
      <c r="L52" s="62" t="s">
        <v>1637</v>
      </c>
    </row>
    <row r="53" spans="2:12" x14ac:dyDescent="0.25">
      <c r="B53" s="62" t="s">
        <v>1638</v>
      </c>
      <c r="C53" s="62" t="s">
        <v>224</v>
      </c>
      <c r="D53" s="62" t="s">
        <v>233</v>
      </c>
      <c r="E53" s="62" t="s">
        <v>45</v>
      </c>
      <c r="F53" s="62" t="s">
        <v>1203</v>
      </c>
      <c r="G53" s="62" t="s">
        <v>1204</v>
      </c>
      <c r="H53" s="62" t="s">
        <v>2280</v>
      </c>
      <c r="I53" s="62" t="s">
        <v>1205</v>
      </c>
      <c r="J53" s="62" t="s">
        <v>1882</v>
      </c>
      <c r="K53" s="62" t="s">
        <v>1206</v>
      </c>
      <c r="L53" s="62" t="s">
        <v>1640</v>
      </c>
    </row>
    <row r="54" spans="2:12" x14ac:dyDescent="0.25">
      <c r="B54" s="62" t="s">
        <v>1641</v>
      </c>
      <c r="C54" s="62" t="s">
        <v>224</v>
      </c>
      <c r="D54" s="62" t="s">
        <v>234</v>
      </c>
      <c r="E54" s="62" t="s">
        <v>46</v>
      </c>
      <c r="F54" s="62" t="s">
        <v>1207</v>
      </c>
      <c r="G54" s="62" t="s">
        <v>1208</v>
      </c>
      <c r="H54" s="62" t="s">
        <v>2281</v>
      </c>
      <c r="I54" s="62" t="s">
        <v>1209</v>
      </c>
      <c r="J54" s="62" t="s">
        <v>1883</v>
      </c>
      <c r="K54" s="62" t="s">
        <v>1210</v>
      </c>
      <c r="L54" s="62" t="s">
        <v>1643</v>
      </c>
    </row>
    <row r="55" spans="2:12" x14ac:dyDescent="0.25">
      <c r="B55" s="62" t="s">
        <v>1644</v>
      </c>
      <c r="C55" s="62" t="s">
        <v>224</v>
      </c>
      <c r="D55" s="62" t="s">
        <v>235</v>
      </c>
      <c r="E55" s="62" t="s">
        <v>47</v>
      </c>
      <c r="F55" s="62" t="s">
        <v>1211</v>
      </c>
      <c r="G55" s="62" t="s">
        <v>1212</v>
      </c>
      <c r="H55" s="62" t="s">
        <v>2282</v>
      </c>
      <c r="I55" s="62" t="s">
        <v>1213</v>
      </c>
      <c r="J55" s="62" t="s">
        <v>1884</v>
      </c>
      <c r="K55" s="62" t="s">
        <v>1214</v>
      </c>
      <c r="L55" s="62" t="s">
        <v>1646</v>
      </c>
    </row>
    <row r="56" spans="2:12" x14ac:dyDescent="0.25">
      <c r="B56" s="62" t="s">
        <v>1647</v>
      </c>
      <c r="E56" s="62" t="s">
        <v>48</v>
      </c>
      <c r="F56" s="62" t="s">
        <v>811</v>
      </c>
      <c r="G56" s="62" t="s">
        <v>812</v>
      </c>
      <c r="H56" s="62" t="s">
        <v>2283</v>
      </c>
      <c r="I56" s="62" t="s">
        <v>814</v>
      </c>
      <c r="J56" s="62" t="s">
        <v>815</v>
      </c>
      <c r="K56" s="62" t="s">
        <v>816</v>
      </c>
      <c r="L56" s="62" t="s">
        <v>1648</v>
      </c>
    </row>
    <row r="57" spans="2:12" x14ac:dyDescent="0.25">
      <c r="B57" s="62" t="s">
        <v>1649</v>
      </c>
      <c r="H57" s="62" t="s">
        <v>2284</v>
      </c>
    </row>
    <row r="58" spans="2:12" x14ac:dyDescent="0.25">
      <c r="B58" s="62" t="s">
        <v>1650</v>
      </c>
      <c r="C58" s="62" t="s">
        <v>224</v>
      </c>
      <c r="D58" s="62" t="s">
        <v>236</v>
      </c>
      <c r="E58" s="62" t="s">
        <v>49</v>
      </c>
      <c r="F58" s="62" t="s">
        <v>1215</v>
      </c>
      <c r="G58" s="62" t="s">
        <v>1216</v>
      </c>
      <c r="H58" s="62" t="s">
        <v>2285</v>
      </c>
      <c r="I58" s="62" t="s">
        <v>1217</v>
      </c>
      <c r="J58" s="62" t="s">
        <v>1885</v>
      </c>
      <c r="K58" s="62" t="s">
        <v>1218</v>
      </c>
      <c r="L58" s="62" t="s">
        <v>1652</v>
      </c>
    </row>
    <row r="59" spans="2:12" x14ac:dyDescent="0.25">
      <c r="B59" s="62" t="s">
        <v>1653</v>
      </c>
      <c r="C59" s="62" t="s">
        <v>224</v>
      </c>
      <c r="D59" s="62" t="s">
        <v>237</v>
      </c>
      <c r="E59" s="62" t="s">
        <v>50</v>
      </c>
      <c r="F59" s="62" t="s">
        <v>1219</v>
      </c>
      <c r="G59" s="62" t="s">
        <v>1220</v>
      </c>
      <c r="H59" s="62" t="s">
        <v>2286</v>
      </c>
      <c r="I59" s="62" t="s">
        <v>1221</v>
      </c>
      <c r="J59" s="62" t="s">
        <v>1886</v>
      </c>
      <c r="K59" s="62" t="s">
        <v>1222</v>
      </c>
      <c r="L59" s="62" t="s">
        <v>1655</v>
      </c>
    </row>
    <row r="60" spans="2:12" x14ac:dyDescent="0.25">
      <c r="B60" s="62" t="s">
        <v>1656</v>
      </c>
      <c r="C60" s="62" t="s">
        <v>224</v>
      </c>
      <c r="D60" s="62" t="s">
        <v>238</v>
      </c>
      <c r="E60" s="62" t="s">
        <v>51</v>
      </c>
      <c r="F60" s="62" t="s">
        <v>1223</v>
      </c>
      <c r="G60" s="62" t="s">
        <v>1224</v>
      </c>
      <c r="H60" s="62" t="s">
        <v>2287</v>
      </c>
      <c r="I60" s="62" t="s">
        <v>1225</v>
      </c>
      <c r="J60" s="62" t="s">
        <v>1887</v>
      </c>
      <c r="K60" s="62" t="s">
        <v>1226</v>
      </c>
      <c r="L60" s="62" t="s">
        <v>1658</v>
      </c>
    </row>
    <row r="61" spans="2:12" x14ac:dyDescent="0.25">
      <c r="B61" s="62" t="s">
        <v>1659</v>
      </c>
      <c r="C61" s="62" t="s">
        <v>224</v>
      </c>
      <c r="D61" s="62" t="s">
        <v>239</v>
      </c>
      <c r="E61" s="62" t="s">
        <v>52</v>
      </c>
      <c r="F61" s="62" t="s">
        <v>1227</v>
      </c>
      <c r="G61" s="62" t="s">
        <v>1228</v>
      </c>
      <c r="H61" s="62" t="s">
        <v>2288</v>
      </c>
      <c r="I61" s="62" t="s">
        <v>1229</v>
      </c>
      <c r="J61" s="62" t="s">
        <v>1888</v>
      </c>
      <c r="K61" s="62" t="s">
        <v>1230</v>
      </c>
      <c r="L61" s="62" t="s">
        <v>1661</v>
      </c>
    </row>
    <row r="62" spans="2:12" x14ac:dyDescent="0.25">
      <c r="B62" s="62" t="s">
        <v>1662</v>
      </c>
      <c r="C62" s="62" t="s">
        <v>224</v>
      </c>
      <c r="D62" s="62" t="s">
        <v>240</v>
      </c>
      <c r="E62" s="62" t="s">
        <v>53</v>
      </c>
      <c r="F62" s="62" t="s">
        <v>1231</v>
      </c>
      <c r="G62" s="62" t="s">
        <v>1232</v>
      </c>
      <c r="H62" s="62" t="s">
        <v>2289</v>
      </c>
      <c r="I62" s="62" t="s">
        <v>1233</v>
      </c>
      <c r="J62" s="62" t="s">
        <v>1889</v>
      </c>
      <c r="K62" s="62" t="s">
        <v>1234</v>
      </c>
      <c r="L62" s="62" t="s">
        <v>1664</v>
      </c>
    </row>
    <row r="63" spans="2:12" x14ac:dyDescent="0.25">
      <c r="B63" s="62" t="s">
        <v>1665</v>
      </c>
      <c r="C63" s="62" t="s">
        <v>224</v>
      </c>
      <c r="D63" s="62" t="s">
        <v>241</v>
      </c>
      <c r="E63" s="62" t="s">
        <v>54</v>
      </c>
      <c r="F63" s="62" t="s">
        <v>1235</v>
      </c>
      <c r="G63" s="62" t="s">
        <v>1236</v>
      </c>
      <c r="H63" s="62" t="s">
        <v>2290</v>
      </c>
      <c r="I63" s="62" t="s">
        <v>1237</v>
      </c>
      <c r="J63" s="62" t="s">
        <v>1890</v>
      </c>
      <c r="K63" s="62" t="s">
        <v>1238</v>
      </c>
      <c r="L63" s="62" t="s">
        <v>1667</v>
      </c>
    </row>
    <row r="64" spans="2:12" x14ac:dyDescent="0.25">
      <c r="B64" s="62" t="s">
        <v>1668</v>
      </c>
      <c r="C64" s="62" t="s">
        <v>224</v>
      </c>
      <c r="D64" s="62" t="s">
        <v>242</v>
      </c>
      <c r="E64" s="62" t="s">
        <v>55</v>
      </c>
      <c r="F64" s="62" t="s">
        <v>1239</v>
      </c>
      <c r="G64" s="62" t="s">
        <v>1240</v>
      </c>
      <c r="H64" s="62" t="s">
        <v>2291</v>
      </c>
      <c r="I64" s="62" t="s">
        <v>1241</v>
      </c>
      <c r="J64" s="62" t="s">
        <v>1891</v>
      </c>
      <c r="K64" s="62" t="s">
        <v>1242</v>
      </c>
      <c r="L64" s="62" t="s">
        <v>1670</v>
      </c>
    </row>
    <row r="65" spans="2:12" x14ac:dyDescent="0.25">
      <c r="B65" s="62" t="s">
        <v>1671</v>
      </c>
      <c r="E65" s="62" t="s">
        <v>56</v>
      </c>
      <c r="F65" s="62" t="s">
        <v>845</v>
      </c>
      <c r="G65" s="62" t="s">
        <v>846</v>
      </c>
      <c r="H65" s="62" t="s">
        <v>847</v>
      </c>
      <c r="I65" s="62" t="s">
        <v>848</v>
      </c>
      <c r="J65" s="62" t="s">
        <v>849</v>
      </c>
      <c r="K65" s="62" t="s">
        <v>850</v>
      </c>
      <c r="L65" s="62" t="s">
        <v>1672</v>
      </c>
    </row>
    <row r="66" spans="2:12" x14ac:dyDescent="0.25">
      <c r="B66" s="62" t="s">
        <v>1673</v>
      </c>
    </row>
    <row r="67" spans="2:12" x14ac:dyDescent="0.25">
      <c r="B67" s="62" t="s">
        <v>1674</v>
      </c>
      <c r="C67" s="62" t="s">
        <v>224</v>
      </c>
      <c r="D67" s="62" t="s">
        <v>243</v>
      </c>
      <c r="E67" s="62" t="s">
        <v>57</v>
      </c>
      <c r="F67" s="62" t="s">
        <v>1243</v>
      </c>
      <c r="G67" s="62" t="s">
        <v>1244</v>
      </c>
      <c r="H67" s="62" t="s">
        <v>2292</v>
      </c>
      <c r="I67" s="62" t="s">
        <v>1245</v>
      </c>
      <c r="J67" s="62" t="s">
        <v>1892</v>
      </c>
      <c r="K67" s="62" t="s">
        <v>1246</v>
      </c>
      <c r="L67" s="62" t="s">
        <v>1676</v>
      </c>
    </row>
    <row r="68" spans="2:12" x14ac:dyDescent="0.25">
      <c r="B68" s="62" t="s">
        <v>1677</v>
      </c>
      <c r="C68" s="62" t="s">
        <v>224</v>
      </c>
      <c r="D68" s="62" t="s">
        <v>244</v>
      </c>
      <c r="E68" s="62" t="s">
        <v>58</v>
      </c>
      <c r="F68" s="62" t="s">
        <v>1247</v>
      </c>
      <c r="G68" s="62" t="s">
        <v>1248</v>
      </c>
      <c r="H68" s="62" t="s">
        <v>2293</v>
      </c>
      <c r="I68" s="62" t="s">
        <v>1249</v>
      </c>
      <c r="J68" s="62" t="s">
        <v>1893</v>
      </c>
      <c r="K68" s="62" t="s">
        <v>1250</v>
      </c>
      <c r="L68" s="62" t="s">
        <v>1679</v>
      </c>
    </row>
    <row r="69" spans="2:12" x14ac:dyDescent="0.25">
      <c r="B69" s="62" t="s">
        <v>1680</v>
      </c>
      <c r="C69" s="62" t="s">
        <v>224</v>
      </c>
      <c r="D69" s="62" t="s">
        <v>245</v>
      </c>
      <c r="E69" s="62" t="s">
        <v>59</v>
      </c>
      <c r="F69" s="62" t="s">
        <v>1251</v>
      </c>
      <c r="G69" s="62" t="s">
        <v>1252</v>
      </c>
      <c r="H69" s="62" t="s">
        <v>2294</v>
      </c>
      <c r="I69" s="62" t="s">
        <v>1253</v>
      </c>
      <c r="J69" s="62" t="s">
        <v>1894</v>
      </c>
      <c r="K69" s="62" t="s">
        <v>1254</v>
      </c>
      <c r="L69" s="62" t="s">
        <v>1682</v>
      </c>
    </row>
    <row r="70" spans="2:12" x14ac:dyDescent="0.25">
      <c r="B70" s="62" t="s">
        <v>1683</v>
      </c>
      <c r="C70" s="62" t="s">
        <v>224</v>
      </c>
      <c r="D70" s="62" t="s">
        <v>246</v>
      </c>
      <c r="E70" s="62" t="s">
        <v>60</v>
      </c>
      <c r="F70" s="62" t="s">
        <v>1255</v>
      </c>
      <c r="G70" s="62" t="s">
        <v>1256</v>
      </c>
      <c r="H70" s="62" t="s">
        <v>2295</v>
      </c>
      <c r="I70" s="62" t="s">
        <v>1257</v>
      </c>
      <c r="J70" s="62" t="s">
        <v>1895</v>
      </c>
      <c r="K70" s="62" t="s">
        <v>1258</v>
      </c>
      <c r="L70" s="62" t="s">
        <v>1685</v>
      </c>
    </row>
    <row r="71" spans="2:12" x14ac:dyDescent="0.25">
      <c r="B71" s="62" t="s">
        <v>1686</v>
      </c>
      <c r="C71" s="62" t="s">
        <v>224</v>
      </c>
      <c r="D71" s="62" t="s">
        <v>247</v>
      </c>
      <c r="E71" s="62" t="s">
        <v>61</v>
      </c>
      <c r="F71" s="62" t="s">
        <v>1259</v>
      </c>
      <c r="G71" s="62" t="s">
        <v>1260</v>
      </c>
      <c r="H71" s="62" t="s">
        <v>2296</v>
      </c>
      <c r="I71" s="62" t="s">
        <v>1261</v>
      </c>
      <c r="J71" s="62" t="s">
        <v>1896</v>
      </c>
      <c r="K71" s="62" t="s">
        <v>1262</v>
      </c>
      <c r="L71" s="62" t="s">
        <v>1688</v>
      </c>
    </row>
    <row r="72" spans="2:12" x14ac:dyDescent="0.25">
      <c r="B72" s="62" t="s">
        <v>1689</v>
      </c>
      <c r="C72" s="62" t="s">
        <v>224</v>
      </c>
      <c r="D72" s="62" t="s">
        <v>248</v>
      </c>
      <c r="E72" s="62" t="s">
        <v>62</v>
      </c>
      <c r="F72" s="62" t="s">
        <v>1263</v>
      </c>
      <c r="G72" s="62" t="s">
        <v>1264</v>
      </c>
      <c r="H72" s="62" t="s">
        <v>2297</v>
      </c>
      <c r="I72" s="62" t="s">
        <v>1265</v>
      </c>
      <c r="J72" s="62" t="s">
        <v>1897</v>
      </c>
      <c r="K72" s="62" t="s">
        <v>1266</v>
      </c>
      <c r="L72" s="62" t="s">
        <v>1691</v>
      </c>
    </row>
    <row r="73" spans="2:12" x14ac:dyDescent="0.25">
      <c r="B73" s="62" t="s">
        <v>1692</v>
      </c>
      <c r="C73" s="62" t="s">
        <v>224</v>
      </c>
      <c r="D73" s="62" t="s">
        <v>249</v>
      </c>
      <c r="E73" s="62" t="s">
        <v>63</v>
      </c>
      <c r="F73" s="62" t="s">
        <v>1267</v>
      </c>
      <c r="G73" s="62" t="s">
        <v>1268</v>
      </c>
      <c r="H73" s="62" t="s">
        <v>2298</v>
      </c>
      <c r="I73" s="62" t="s">
        <v>1269</v>
      </c>
      <c r="J73" s="62" t="s">
        <v>1898</v>
      </c>
      <c r="K73" s="62" t="s">
        <v>1270</v>
      </c>
      <c r="L73" s="62" t="s">
        <v>1694</v>
      </c>
    </row>
    <row r="74" spans="2:12" x14ac:dyDescent="0.25">
      <c r="B74" s="62" t="s">
        <v>1695</v>
      </c>
      <c r="C74" s="62" t="s">
        <v>224</v>
      </c>
      <c r="D74" s="62" t="s">
        <v>250</v>
      </c>
      <c r="E74" s="62" t="s">
        <v>64</v>
      </c>
      <c r="F74" s="62" t="s">
        <v>1271</v>
      </c>
      <c r="G74" s="62" t="s">
        <v>1272</v>
      </c>
      <c r="H74" s="62" t="s">
        <v>2299</v>
      </c>
      <c r="I74" s="62" t="s">
        <v>1273</v>
      </c>
      <c r="J74" s="62" t="s">
        <v>1899</v>
      </c>
      <c r="K74" s="62" t="s">
        <v>1274</v>
      </c>
      <c r="L74" s="62" t="s">
        <v>1697</v>
      </c>
    </row>
    <row r="75" spans="2:12" x14ac:dyDescent="0.25">
      <c r="B75" s="62" t="s">
        <v>1698</v>
      </c>
      <c r="C75" s="62" t="s">
        <v>224</v>
      </c>
      <c r="D75" s="62" t="s">
        <v>251</v>
      </c>
      <c r="E75" s="62" t="s">
        <v>65</v>
      </c>
      <c r="F75" s="62" t="s">
        <v>1275</v>
      </c>
      <c r="G75" s="62" t="s">
        <v>1276</v>
      </c>
      <c r="H75" s="62" t="s">
        <v>2300</v>
      </c>
      <c r="I75" s="62" t="s">
        <v>1277</v>
      </c>
      <c r="J75" s="62" t="s">
        <v>1900</v>
      </c>
      <c r="K75" s="62" t="s">
        <v>1278</v>
      </c>
      <c r="L75" s="62" t="s">
        <v>1700</v>
      </c>
    </row>
    <row r="76" spans="2:12" x14ac:dyDescent="0.25">
      <c r="B76" s="62" t="s">
        <v>1701</v>
      </c>
      <c r="C76" s="62" t="s">
        <v>224</v>
      </c>
      <c r="D76" s="62" t="s">
        <v>252</v>
      </c>
      <c r="E76" s="62" t="s">
        <v>66</v>
      </c>
      <c r="F76" s="62" t="s">
        <v>1279</v>
      </c>
      <c r="G76" s="62" t="s">
        <v>1280</v>
      </c>
      <c r="H76" s="62" t="s">
        <v>2301</v>
      </c>
      <c r="I76" s="62" t="s">
        <v>1281</v>
      </c>
      <c r="J76" s="62" t="s">
        <v>1901</v>
      </c>
      <c r="K76" s="62" t="s">
        <v>1282</v>
      </c>
      <c r="L76" s="62" t="s">
        <v>1703</v>
      </c>
    </row>
    <row r="77" spans="2:12" x14ac:dyDescent="0.25">
      <c r="B77" s="62" t="s">
        <v>1704</v>
      </c>
      <c r="C77" s="62" t="s">
        <v>224</v>
      </c>
      <c r="D77" s="62" t="s">
        <v>253</v>
      </c>
      <c r="E77" s="62" t="s">
        <v>67</v>
      </c>
      <c r="F77" s="62" t="s">
        <v>1283</v>
      </c>
      <c r="G77" s="62" t="s">
        <v>1284</v>
      </c>
      <c r="H77" s="62" t="s">
        <v>2302</v>
      </c>
      <c r="I77" s="62" t="s">
        <v>1285</v>
      </c>
      <c r="J77" s="62" t="s">
        <v>1902</v>
      </c>
      <c r="K77" s="62" t="s">
        <v>1286</v>
      </c>
      <c r="L77" s="62" t="s">
        <v>1706</v>
      </c>
    </row>
    <row r="78" spans="2:12" x14ac:dyDescent="0.25">
      <c r="B78" s="62" t="s">
        <v>1707</v>
      </c>
      <c r="C78" s="62" t="s">
        <v>224</v>
      </c>
      <c r="D78" s="62" t="s">
        <v>254</v>
      </c>
      <c r="E78" s="62" t="s">
        <v>68</v>
      </c>
      <c r="F78" s="62" t="s">
        <v>1287</v>
      </c>
      <c r="G78" s="62" t="s">
        <v>1288</v>
      </c>
      <c r="H78" s="62" t="s">
        <v>2303</v>
      </c>
      <c r="I78" s="62" t="s">
        <v>1289</v>
      </c>
      <c r="J78" s="62" t="s">
        <v>1903</v>
      </c>
      <c r="K78" s="62" t="s">
        <v>1290</v>
      </c>
      <c r="L78" s="62" t="s">
        <v>1709</v>
      </c>
    </row>
    <row r="79" spans="2:12" x14ac:dyDescent="0.25">
      <c r="B79" s="62" t="s">
        <v>1710</v>
      </c>
      <c r="C79" s="62" t="s">
        <v>224</v>
      </c>
      <c r="D79" s="62" t="s">
        <v>255</v>
      </c>
      <c r="E79" s="62" t="s">
        <v>69</v>
      </c>
      <c r="F79" s="62" t="s">
        <v>1291</v>
      </c>
      <c r="G79" s="62" t="s">
        <v>1292</v>
      </c>
      <c r="H79" s="62" t="s">
        <v>2304</v>
      </c>
      <c r="I79" s="62" t="s">
        <v>1293</v>
      </c>
      <c r="J79" s="62" t="s">
        <v>1904</v>
      </c>
      <c r="K79" s="62" t="s">
        <v>1294</v>
      </c>
      <c r="L79" s="62" t="s">
        <v>1712</v>
      </c>
    </row>
    <row r="80" spans="2:12" x14ac:dyDescent="0.25">
      <c r="B80" s="62" t="s">
        <v>1713</v>
      </c>
      <c r="C80" s="62" t="s">
        <v>224</v>
      </c>
      <c r="D80" s="62" t="s">
        <v>256</v>
      </c>
      <c r="E80" s="62" t="s">
        <v>70</v>
      </c>
      <c r="F80" s="62" t="s">
        <v>1295</v>
      </c>
      <c r="G80" s="62" t="s">
        <v>1296</v>
      </c>
      <c r="H80" s="62" t="s">
        <v>2305</v>
      </c>
      <c r="I80" s="62" t="s">
        <v>1297</v>
      </c>
      <c r="J80" s="62" t="s">
        <v>1905</v>
      </c>
      <c r="K80" s="62" t="s">
        <v>1298</v>
      </c>
      <c r="L80" s="62" t="s">
        <v>1715</v>
      </c>
    </row>
    <row r="81" spans="2:12" x14ac:dyDescent="0.25">
      <c r="B81" s="62" t="s">
        <v>1716</v>
      </c>
      <c r="C81" s="62" t="s">
        <v>224</v>
      </c>
      <c r="D81" s="62" t="s">
        <v>257</v>
      </c>
      <c r="E81" s="62" t="s">
        <v>71</v>
      </c>
      <c r="F81" s="62" t="s">
        <v>1299</v>
      </c>
      <c r="G81" s="62" t="s">
        <v>1300</v>
      </c>
      <c r="H81" s="62" t="s">
        <v>2306</v>
      </c>
      <c r="I81" s="62" t="s">
        <v>1301</v>
      </c>
      <c r="J81" s="62" t="s">
        <v>1906</v>
      </c>
      <c r="K81" s="62" t="s">
        <v>1302</v>
      </c>
      <c r="L81" s="62" t="s">
        <v>1718</v>
      </c>
    </row>
    <row r="82" spans="2:12" x14ac:dyDescent="0.25">
      <c r="B82" s="62" t="s">
        <v>1719</v>
      </c>
      <c r="C82" s="62" t="s">
        <v>224</v>
      </c>
      <c r="D82" s="62" t="s">
        <v>258</v>
      </c>
      <c r="E82" s="62" t="s">
        <v>72</v>
      </c>
      <c r="F82" s="62" t="s">
        <v>1303</v>
      </c>
      <c r="G82" s="62" t="s">
        <v>1304</v>
      </c>
      <c r="H82" s="62" t="s">
        <v>2307</v>
      </c>
      <c r="I82" s="62" t="s">
        <v>1305</v>
      </c>
      <c r="J82" s="62" t="s">
        <v>1907</v>
      </c>
      <c r="K82" s="62" t="s">
        <v>1306</v>
      </c>
      <c r="L82" s="62" t="s">
        <v>1721</v>
      </c>
    </row>
    <row r="83" spans="2:12" x14ac:dyDescent="0.25">
      <c r="B83" s="62" t="s">
        <v>1722</v>
      </c>
      <c r="C83" s="62" t="s">
        <v>224</v>
      </c>
      <c r="D83" s="62" t="s">
        <v>259</v>
      </c>
      <c r="E83" s="62" t="s">
        <v>73</v>
      </c>
      <c r="F83" s="62" t="s">
        <v>1307</v>
      </c>
      <c r="G83" s="62" t="s">
        <v>1308</v>
      </c>
      <c r="H83" s="62" t="s">
        <v>2308</v>
      </c>
      <c r="I83" s="62" t="s">
        <v>1309</v>
      </c>
      <c r="J83" s="62" t="s">
        <v>1908</v>
      </c>
      <c r="K83" s="62" t="s">
        <v>1310</v>
      </c>
      <c r="L83" s="62" t="s">
        <v>1724</v>
      </c>
    </row>
    <row r="84" spans="2:12" x14ac:dyDescent="0.25">
      <c r="B84" s="62" t="s">
        <v>1725</v>
      </c>
      <c r="C84" s="62" t="s">
        <v>224</v>
      </c>
      <c r="D84" s="62" t="s">
        <v>260</v>
      </c>
      <c r="E84" s="62" t="s">
        <v>174</v>
      </c>
      <c r="F84" s="62" t="s">
        <v>1311</v>
      </c>
      <c r="G84" s="62" t="s">
        <v>1312</v>
      </c>
      <c r="H84" s="62" t="s">
        <v>2309</v>
      </c>
      <c r="I84" s="62" t="s">
        <v>1313</v>
      </c>
      <c r="J84" s="62" t="s">
        <v>1909</v>
      </c>
      <c r="K84" s="62" t="s">
        <v>1314</v>
      </c>
      <c r="L84" s="62" t="s">
        <v>1727</v>
      </c>
    </row>
    <row r="85" spans="2:12" x14ac:dyDescent="0.25">
      <c r="B85" s="62" t="s">
        <v>1728</v>
      </c>
      <c r="C85" s="62" t="s">
        <v>224</v>
      </c>
      <c r="D85" s="62" t="s">
        <v>261</v>
      </c>
      <c r="E85" s="62" t="s">
        <v>74</v>
      </c>
      <c r="F85" s="62" t="s">
        <v>1315</v>
      </c>
      <c r="G85" s="62" t="s">
        <v>1316</v>
      </c>
      <c r="H85" s="62" t="s">
        <v>2310</v>
      </c>
      <c r="I85" s="62" t="s">
        <v>1317</v>
      </c>
      <c r="J85" s="62" t="s">
        <v>1910</v>
      </c>
      <c r="K85" s="62" t="s">
        <v>1318</v>
      </c>
      <c r="L85" s="62" t="s">
        <v>1730</v>
      </c>
    </row>
    <row r="86" spans="2:12" x14ac:dyDescent="0.25">
      <c r="B86" s="62" t="s">
        <v>1731</v>
      </c>
      <c r="C86" s="62" t="s">
        <v>224</v>
      </c>
      <c r="D86" s="62" t="s">
        <v>262</v>
      </c>
      <c r="E86" s="62" t="s">
        <v>75</v>
      </c>
      <c r="F86" s="62" t="s">
        <v>1319</v>
      </c>
      <c r="G86" s="62" t="s">
        <v>1320</v>
      </c>
      <c r="H86" s="62" t="s">
        <v>2311</v>
      </c>
      <c r="I86" s="62" t="s">
        <v>1321</v>
      </c>
      <c r="J86" s="62" t="s">
        <v>1911</v>
      </c>
      <c r="K86" s="62" t="s">
        <v>1322</v>
      </c>
      <c r="L86" s="62" t="s">
        <v>1733</v>
      </c>
    </row>
    <row r="87" spans="2:12" x14ac:dyDescent="0.25">
      <c r="B87" s="62" t="s">
        <v>1734</v>
      </c>
      <c r="C87" s="62" t="s">
        <v>224</v>
      </c>
      <c r="D87" s="62" t="s">
        <v>263</v>
      </c>
      <c r="E87" s="62" t="s">
        <v>76</v>
      </c>
      <c r="F87" s="62" t="s">
        <v>1323</v>
      </c>
      <c r="G87" s="62" t="s">
        <v>1324</v>
      </c>
      <c r="H87" s="62" t="s">
        <v>2312</v>
      </c>
      <c r="I87" s="62" t="s">
        <v>1325</v>
      </c>
      <c r="J87" s="62" t="s">
        <v>1912</v>
      </c>
      <c r="K87" s="62" t="s">
        <v>1326</v>
      </c>
      <c r="L87" s="62" t="s">
        <v>1736</v>
      </c>
    </row>
    <row r="88" spans="2:12" x14ac:dyDescent="0.25">
      <c r="B88" s="62" t="s">
        <v>1737</v>
      </c>
      <c r="C88" s="62" t="s">
        <v>224</v>
      </c>
      <c r="D88" s="62" t="s">
        <v>264</v>
      </c>
      <c r="E88" s="62" t="s">
        <v>77</v>
      </c>
      <c r="F88" s="62" t="s">
        <v>1327</v>
      </c>
      <c r="G88" s="62" t="s">
        <v>1328</v>
      </c>
      <c r="H88" s="62" t="s">
        <v>2313</v>
      </c>
      <c r="I88" s="62" t="s">
        <v>1329</v>
      </c>
      <c r="J88" s="62" t="s">
        <v>1913</v>
      </c>
      <c r="K88" s="62" t="s">
        <v>1330</v>
      </c>
      <c r="L88" s="62" t="s">
        <v>1739</v>
      </c>
    </row>
    <row r="89" spans="2:12" x14ac:dyDescent="0.25">
      <c r="B89" s="62" t="s">
        <v>1740</v>
      </c>
      <c r="C89" s="62" t="s">
        <v>224</v>
      </c>
      <c r="D89" s="62" t="s">
        <v>265</v>
      </c>
      <c r="E89" s="62" t="s">
        <v>78</v>
      </c>
      <c r="F89" s="62" t="s">
        <v>1331</v>
      </c>
      <c r="G89" s="62" t="s">
        <v>1332</v>
      </c>
      <c r="H89" s="62" t="s">
        <v>2314</v>
      </c>
      <c r="I89" s="62" t="s">
        <v>1333</v>
      </c>
      <c r="J89" s="62" t="s">
        <v>1914</v>
      </c>
      <c r="K89" s="62" t="s">
        <v>1334</v>
      </c>
      <c r="L89" s="62" t="s">
        <v>1742</v>
      </c>
    </row>
    <row r="90" spans="2:12" x14ac:dyDescent="0.25">
      <c r="B90" s="62" t="s">
        <v>1743</v>
      </c>
      <c r="C90" s="62" t="s">
        <v>224</v>
      </c>
      <c r="D90" s="62" t="s">
        <v>266</v>
      </c>
      <c r="E90" s="62" t="s">
        <v>79</v>
      </c>
      <c r="F90" s="62" t="s">
        <v>1335</v>
      </c>
      <c r="G90" s="62" t="s">
        <v>1336</v>
      </c>
      <c r="H90" s="62" t="s">
        <v>2315</v>
      </c>
      <c r="I90" s="62" t="s">
        <v>1337</v>
      </c>
      <c r="J90" s="62" t="s">
        <v>1915</v>
      </c>
      <c r="K90" s="62" t="s">
        <v>1338</v>
      </c>
      <c r="L90" s="62" t="s">
        <v>1745</v>
      </c>
    </row>
    <row r="91" spans="2:12" x14ac:dyDescent="0.25">
      <c r="B91" s="62" t="s">
        <v>1746</v>
      </c>
      <c r="E91" s="62" t="s">
        <v>80</v>
      </c>
      <c r="F91" s="62" t="s">
        <v>947</v>
      </c>
      <c r="G91" s="62" t="s">
        <v>948</v>
      </c>
      <c r="H91" s="62" t="s">
        <v>949</v>
      </c>
      <c r="I91" s="62" t="s">
        <v>950</v>
      </c>
      <c r="J91" s="62" t="s">
        <v>951</v>
      </c>
      <c r="K91" s="62" t="s">
        <v>952</v>
      </c>
      <c r="L91" s="62" t="s">
        <v>1747</v>
      </c>
    </row>
    <row r="92" spans="2:12" x14ac:dyDescent="0.25">
      <c r="B92" s="62" t="s">
        <v>1748</v>
      </c>
    </row>
    <row r="93" spans="2:12" x14ac:dyDescent="0.25">
      <c r="B93" s="62" t="s">
        <v>1749</v>
      </c>
      <c r="C93" s="62" t="s">
        <v>224</v>
      </c>
      <c r="D93" s="62" t="s">
        <v>267</v>
      </c>
      <c r="E93" s="62" t="s">
        <v>81</v>
      </c>
      <c r="F93" s="62" t="s">
        <v>1339</v>
      </c>
      <c r="G93" s="62" t="s">
        <v>1340</v>
      </c>
      <c r="H93" s="62" t="s">
        <v>2316</v>
      </c>
      <c r="I93" s="62" t="s">
        <v>1341</v>
      </c>
      <c r="J93" s="62" t="s">
        <v>1916</v>
      </c>
      <c r="K93" s="62" t="s">
        <v>1342</v>
      </c>
      <c r="L93" s="62" t="s">
        <v>1751</v>
      </c>
    </row>
    <row r="94" spans="2:12" x14ac:dyDescent="0.25">
      <c r="B94" s="62" t="s">
        <v>1752</v>
      </c>
      <c r="C94" s="62" t="s">
        <v>224</v>
      </c>
      <c r="D94" s="62" t="s">
        <v>268</v>
      </c>
      <c r="E94" s="62" t="s">
        <v>82</v>
      </c>
      <c r="F94" s="62" t="s">
        <v>1343</v>
      </c>
      <c r="G94" s="62" t="s">
        <v>1344</v>
      </c>
      <c r="H94" s="62" t="s">
        <v>2317</v>
      </c>
      <c r="I94" s="62" t="s">
        <v>1345</v>
      </c>
      <c r="J94" s="62" t="s">
        <v>1917</v>
      </c>
      <c r="K94" s="62" t="s">
        <v>1346</v>
      </c>
      <c r="L94" s="62" t="s">
        <v>1754</v>
      </c>
    </row>
    <row r="95" spans="2:12" x14ac:dyDescent="0.25">
      <c r="B95" s="62" t="s">
        <v>1755</v>
      </c>
      <c r="C95" s="62" t="s">
        <v>224</v>
      </c>
      <c r="D95" s="62" t="s">
        <v>269</v>
      </c>
      <c r="E95" s="62" t="s">
        <v>83</v>
      </c>
      <c r="F95" s="62" t="s">
        <v>1347</v>
      </c>
      <c r="G95" s="62" t="s">
        <v>1348</v>
      </c>
      <c r="H95" s="62" t="s">
        <v>2318</v>
      </c>
      <c r="I95" s="62" t="s">
        <v>1349</v>
      </c>
      <c r="J95" s="62" t="s">
        <v>1918</v>
      </c>
      <c r="K95" s="62" t="s">
        <v>1350</v>
      </c>
      <c r="L95" s="62" t="s">
        <v>1757</v>
      </c>
    </row>
    <row r="96" spans="2:12" x14ac:dyDescent="0.25">
      <c r="B96" s="62" t="s">
        <v>1758</v>
      </c>
      <c r="C96" s="62" t="s">
        <v>224</v>
      </c>
      <c r="D96" s="62" t="s">
        <v>270</v>
      </c>
      <c r="E96" s="62" t="s">
        <v>84</v>
      </c>
      <c r="F96" s="62" t="s">
        <v>1351</v>
      </c>
      <c r="G96" s="62" t="s">
        <v>1352</v>
      </c>
      <c r="H96" s="62" t="s">
        <v>2319</v>
      </c>
      <c r="I96" s="62" t="s">
        <v>1353</v>
      </c>
      <c r="J96" s="62" t="s">
        <v>1919</v>
      </c>
      <c r="K96" s="62" t="s">
        <v>1354</v>
      </c>
      <c r="L96" s="62" t="s">
        <v>1760</v>
      </c>
    </row>
    <row r="97" spans="2:12" x14ac:dyDescent="0.25">
      <c r="B97" s="62" t="s">
        <v>1761</v>
      </c>
      <c r="C97" s="62" t="s">
        <v>224</v>
      </c>
      <c r="D97" s="62" t="s">
        <v>271</v>
      </c>
      <c r="E97" s="62" t="s">
        <v>85</v>
      </c>
      <c r="F97" s="62" t="s">
        <v>1355</v>
      </c>
      <c r="G97" s="62" t="s">
        <v>1356</v>
      </c>
      <c r="H97" s="62" t="s">
        <v>2320</v>
      </c>
      <c r="I97" s="62" t="s">
        <v>1357</v>
      </c>
      <c r="J97" s="62" t="s">
        <v>1920</v>
      </c>
      <c r="K97" s="62" t="s">
        <v>1358</v>
      </c>
      <c r="L97" s="62" t="s">
        <v>1763</v>
      </c>
    </row>
    <row r="98" spans="2:12" x14ac:dyDescent="0.25">
      <c r="B98" s="62" t="s">
        <v>1764</v>
      </c>
      <c r="C98" s="62" t="s">
        <v>224</v>
      </c>
      <c r="D98" s="62" t="s">
        <v>272</v>
      </c>
      <c r="E98" s="62" t="s">
        <v>86</v>
      </c>
      <c r="F98" s="62" t="s">
        <v>1359</v>
      </c>
      <c r="G98" s="62" t="s">
        <v>1360</v>
      </c>
      <c r="H98" s="62" t="s">
        <v>2321</v>
      </c>
      <c r="I98" s="62" t="s">
        <v>1361</v>
      </c>
      <c r="J98" s="62" t="s">
        <v>1921</v>
      </c>
      <c r="K98" s="62" t="s">
        <v>1362</v>
      </c>
      <c r="L98" s="62" t="s">
        <v>1766</v>
      </c>
    </row>
    <row r="99" spans="2:12" x14ac:dyDescent="0.25">
      <c r="B99" s="62" t="s">
        <v>1767</v>
      </c>
      <c r="C99" s="62" t="s">
        <v>224</v>
      </c>
      <c r="D99" s="62" t="s">
        <v>273</v>
      </c>
      <c r="E99" s="62" t="s">
        <v>87</v>
      </c>
      <c r="F99" s="62" t="s">
        <v>1363</v>
      </c>
      <c r="G99" s="62" t="s">
        <v>1364</v>
      </c>
      <c r="H99" s="62" t="s">
        <v>2322</v>
      </c>
      <c r="I99" s="62" t="s">
        <v>1365</v>
      </c>
      <c r="J99" s="62" t="s">
        <v>1922</v>
      </c>
      <c r="K99" s="62" t="s">
        <v>1366</v>
      </c>
      <c r="L99" s="62" t="s">
        <v>1769</v>
      </c>
    </row>
    <row r="100" spans="2:12" x14ac:dyDescent="0.25">
      <c r="B100" s="62" t="s">
        <v>1770</v>
      </c>
      <c r="C100" s="62" t="s">
        <v>224</v>
      </c>
      <c r="D100" s="62" t="s">
        <v>274</v>
      </c>
      <c r="E100" s="62" t="s">
        <v>88</v>
      </c>
      <c r="F100" s="62" t="s">
        <v>1367</v>
      </c>
      <c r="G100" s="62" t="s">
        <v>1368</v>
      </c>
      <c r="H100" s="62" t="s">
        <v>2323</v>
      </c>
      <c r="I100" s="62" t="s">
        <v>1369</v>
      </c>
      <c r="J100" s="62" t="s">
        <v>1923</v>
      </c>
      <c r="K100" s="62" t="s">
        <v>1370</v>
      </c>
      <c r="L100" s="62" t="s">
        <v>1772</v>
      </c>
    </row>
    <row r="101" spans="2:12" x14ac:dyDescent="0.25">
      <c r="B101" s="62" t="s">
        <v>1773</v>
      </c>
      <c r="C101" s="62" t="s">
        <v>224</v>
      </c>
      <c r="D101" s="62" t="s">
        <v>275</v>
      </c>
      <c r="E101" s="62" t="s">
        <v>89</v>
      </c>
      <c r="F101" s="62" t="s">
        <v>1371</v>
      </c>
      <c r="G101" s="62" t="s">
        <v>1372</v>
      </c>
      <c r="H101" s="62" t="s">
        <v>2324</v>
      </c>
      <c r="I101" s="62" t="s">
        <v>1373</v>
      </c>
      <c r="J101" s="62" t="s">
        <v>1924</v>
      </c>
      <c r="K101" s="62" t="s">
        <v>1374</v>
      </c>
      <c r="L101" s="62" t="s">
        <v>1775</v>
      </c>
    </row>
    <row r="102" spans="2:12" x14ac:dyDescent="0.25">
      <c r="B102" s="62" t="s">
        <v>1776</v>
      </c>
      <c r="E102" s="62" t="s">
        <v>90</v>
      </c>
      <c r="F102" s="62" t="s">
        <v>989</v>
      </c>
      <c r="G102" s="62" t="s">
        <v>990</v>
      </c>
      <c r="H102" s="62" t="s">
        <v>991</v>
      </c>
      <c r="I102" s="62" t="s">
        <v>992</v>
      </c>
      <c r="J102" s="62" t="s">
        <v>993</v>
      </c>
      <c r="K102" s="62" t="s">
        <v>994</v>
      </c>
      <c r="L102" s="62" t="s">
        <v>1777</v>
      </c>
    </row>
    <row r="103" spans="2:12" x14ac:dyDescent="0.25">
      <c r="B103" s="62" t="s">
        <v>1778</v>
      </c>
    </row>
    <row r="104" spans="2:12" x14ac:dyDescent="0.25">
      <c r="B104" s="62" t="s">
        <v>1779</v>
      </c>
      <c r="C104" s="62" t="s">
        <v>224</v>
      </c>
      <c r="D104" s="62" t="s">
        <v>276</v>
      </c>
      <c r="E104" s="62" t="s">
        <v>91</v>
      </c>
      <c r="F104" s="62" t="s">
        <v>1375</v>
      </c>
      <c r="G104" s="62" t="s">
        <v>1376</v>
      </c>
      <c r="H104" s="62" t="s">
        <v>2325</v>
      </c>
      <c r="I104" s="62" t="s">
        <v>1377</v>
      </c>
      <c r="J104" s="62" t="s">
        <v>1925</v>
      </c>
      <c r="K104" s="62" t="s">
        <v>1378</v>
      </c>
      <c r="L104" s="62" t="s">
        <v>1781</v>
      </c>
    </row>
    <row r="105" spans="2:12" x14ac:dyDescent="0.25">
      <c r="B105" s="62" t="s">
        <v>1782</v>
      </c>
      <c r="C105" s="62" t="s">
        <v>224</v>
      </c>
      <c r="D105" s="62" t="s">
        <v>277</v>
      </c>
      <c r="E105" s="62" t="s">
        <v>92</v>
      </c>
      <c r="F105" s="62" t="s">
        <v>1379</v>
      </c>
      <c r="G105" s="62" t="s">
        <v>1380</v>
      </c>
      <c r="H105" s="62" t="s">
        <v>2326</v>
      </c>
      <c r="I105" s="62" t="s">
        <v>1381</v>
      </c>
      <c r="J105" s="62" t="s">
        <v>1926</v>
      </c>
      <c r="K105" s="62" t="s">
        <v>1382</v>
      </c>
      <c r="L105" s="62" t="s">
        <v>1784</v>
      </c>
    </row>
    <row r="106" spans="2:12" x14ac:dyDescent="0.25">
      <c r="B106" s="62" t="s">
        <v>1785</v>
      </c>
      <c r="C106" s="62" t="s">
        <v>224</v>
      </c>
      <c r="D106" s="62" t="s">
        <v>278</v>
      </c>
      <c r="E106" s="62" t="s">
        <v>93</v>
      </c>
      <c r="F106" s="62" t="s">
        <v>1383</v>
      </c>
      <c r="G106" s="62" t="s">
        <v>1384</v>
      </c>
      <c r="H106" s="62" t="s">
        <v>2327</v>
      </c>
      <c r="I106" s="62" t="s">
        <v>1385</v>
      </c>
      <c r="J106" s="62" t="s">
        <v>1927</v>
      </c>
      <c r="K106" s="62" t="s">
        <v>1386</v>
      </c>
      <c r="L106" s="62" t="s">
        <v>1787</v>
      </c>
    </row>
    <row r="107" spans="2:12" x14ac:dyDescent="0.25">
      <c r="B107" s="62" t="s">
        <v>1788</v>
      </c>
      <c r="C107" s="62" t="s">
        <v>224</v>
      </c>
      <c r="D107" s="62" t="s">
        <v>279</v>
      </c>
      <c r="E107" s="62" t="s">
        <v>94</v>
      </c>
      <c r="F107" s="62" t="s">
        <v>1387</v>
      </c>
      <c r="G107" s="62" t="s">
        <v>1388</v>
      </c>
      <c r="H107" s="62" t="s">
        <v>2328</v>
      </c>
      <c r="I107" s="62" t="s">
        <v>1389</v>
      </c>
      <c r="J107" s="62" t="s">
        <v>1928</v>
      </c>
      <c r="K107" s="62" t="s">
        <v>1390</v>
      </c>
      <c r="L107" s="62" t="s">
        <v>1790</v>
      </c>
    </row>
    <row r="108" spans="2:12" x14ac:dyDescent="0.25">
      <c r="B108" s="62" t="s">
        <v>1791</v>
      </c>
      <c r="C108" s="62" t="s">
        <v>224</v>
      </c>
      <c r="D108" s="62" t="s">
        <v>280</v>
      </c>
      <c r="E108" s="62" t="s">
        <v>95</v>
      </c>
      <c r="F108" s="62" t="s">
        <v>1391</v>
      </c>
      <c r="G108" s="62" t="s">
        <v>1392</v>
      </c>
      <c r="H108" s="62" t="s">
        <v>2329</v>
      </c>
      <c r="I108" s="62" t="s">
        <v>1393</v>
      </c>
      <c r="J108" s="62" t="s">
        <v>1929</v>
      </c>
      <c r="K108" s="62" t="s">
        <v>1394</v>
      </c>
      <c r="L108" s="62" t="s">
        <v>1793</v>
      </c>
    </row>
    <row r="109" spans="2:12" x14ac:dyDescent="0.25">
      <c r="B109" s="62" t="s">
        <v>1794</v>
      </c>
      <c r="C109" s="62" t="s">
        <v>224</v>
      </c>
      <c r="D109" s="62" t="s">
        <v>281</v>
      </c>
      <c r="E109" s="62" t="s">
        <v>96</v>
      </c>
      <c r="F109" s="62" t="s">
        <v>1395</v>
      </c>
      <c r="G109" s="62" t="s">
        <v>1396</v>
      </c>
      <c r="H109" s="62" t="s">
        <v>2330</v>
      </c>
      <c r="I109" s="62" t="s">
        <v>1397</v>
      </c>
      <c r="J109" s="62" t="s">
        <v>1930</v>
      </c>
      <c r="K109" s="62" t="s">
        <v>1398</v>
      </c>
      <c r="L109" s="62" t="s">
        <v>1796</v>
      </c>
    </row>
    <row r="110" spans="2:12" x14ac:dyDescent="0.25">
      <c r="B110" s="62" t="s">
        <v>1797</v>
      </c>
      <c r="C110" s="62" t="s">
        <v>224</v>
      </c>
      <c r="D110" s="62" t="s">
        <v>282</v>
      </c>
      <c r="E110" s="62" t="s">
        <v>97</v>
      </c>
      <c r="F110" s="62" t="s">
        <v>1399</v>
      </c>
      <c r="G110" s="62" t="s">
        <v>1400</v>
      </c>
      <c r="H110" s="62" t="s">
        <v>2331</v>
      </c>
      <c r="I110" s="62" t="s">
        <v>1401</v>
      </c>
      <c r="J110" s="62" t="s">
        <v>1931</v>
      </c>
      <c r="K110" s="62" t="s">
        <v>1402</v>
      </c>
      <c r="L110" s="62" t="s">
        <v>1799</v>
      </c>
    </row>
    <row r="111" spans="2:12" x14ac:dyDescent="0.25">
      <c r="B111" s="62" t="s">
        <v>1800</v>
      </c>
      <c r="C111" s="62" t="s">
        <v>224</v>
      </c>
      <c r="D111" s="62" t="s">
        <v>283</v>
      </c>
      <c r="E111" s="62" t="s">
        <v>98</v>
      </c>
      <c r="F111" s="62" t="s">
        <v>1403</v>
      </c>
      <c r="G111" s="62" t="s">
        <v>1404</v>
      </c>
      <c r="H111" s="62" t="s">
        <v>2332</v>
      </c>
      <c r="I111" s="62" t="s">
        <v>1405</v>
      </c>
      <c r="J111" s="62" t="s">
        <v>1932</v>
      </c>
      <c r="K111" s="62" t="s">
        <v>1406</v>
      </c>
      <c r="L111" s="62" t="s">
        <v>1802</v>
      </c>
    </row>
    <row r="112" spans="2:12" x14ac:dyDescent="0.25">
      <c r="B112" s="62" t="s">
        <v>1803</v>
      </c>
      <c r="C112" s="62" t="s">
        <v>224</v>
      </c>
      <c r="D112" s="62" t="s">
        <v>284</v>
      </c>
      <c r="E112" s="62" t="s">
        <v>99</v>
      </c>
      <c r="F112" s="62" t="s">
        <v>1407</v>
      </c>
      <c r="G112" s="62" t="s">
        <v>1408</v>
      </c>
      <c r="H112" s="62" t="s">
        <v>2333</v>
      </c>
      <c r="I112" s="62" t="s">
        <v>1409</v>
      </c>
      <c r="J112" s="62" t="s">
        <v>1933</v>
      </c>
      <c r="K112" s="62" t="s">
        <v>1410</v>
      </c>
      <c r="L112" s="62" t="s">
        <v>1805</v>
      </c>
    </row>
    <row r="113" spans="2:12" x14ac:dyDescent="0.25">
      <c r="B113" s="62" t="s">
        <v>1806</v>
      </c>
      <c r="C113" s="62" t="s">
        <v>224</v>
      </c>
      <c r="D113" s="62" t="s">
        <v>285</v>
      </c>
      <c r="E113" s="62" t="s">
        <v>100</v>
      </c>
      <c r="F113" s="62" t="s">
        <v>1411</v>
      </c>
      <c r="G113" s="62" t="s">
        <v>1412</v>
      </c>
      <c r="H113" s="62" t="s">
        <v>2334</v>
      </c>
      <c r="I113" s="62" t="s">
        <v>1413</v>
      </c>
      <c r="J113" s="62" t="s">
        <v>1934</v>
      </c>
      <c r="K113" s="62" t="s">
        <v>1414</v>
      </c>
      <c r="L113" s="62" t="s">
        <v>1808</v>
      </c>
    </row>
    <row r="114" spans="2:12" x14ac:dyDescent="0.25">
      <c r="B114" s="62" t="s">
        <v>1809</v>
      </c>
      <c r="C114" s="62" t="s">
        <v>224</v>
      </c>
      <c r="D114" s="62" t="s">
        <v>286</v>
      </c>
      <c r="E114" s="62" t="s">
        <v>101</v>
      </c>
      <c r="F114" s="62" t="s">
        <v>1415</v>
      </c>
      <c r="G114" s="62" t="s">
        <v>1416</v>
      </c>
      <c r="H114" s="62" t="s">
        <v>2335</v>
      </c>
      <c r="I114" s="62" t="s">
        <v>1417</v>
      </c>
      <c r="J114" s="62" t="s">
        <v>1935</v>
      </c>
      <c r="K114" s="62" t="s">
        <v>1418</v>
      </c>
      <c r="L114" s="62" t="s">
        <v>1811</v>
      </c>
    </row>
    <row r="115" spans="2:12" x14ac:dyDescent="0.25">
      <c r="B115" s="62" t="s">
        <v>1812</v>
      </c>
      <c r="C115" s="62" t="s">
        <v>224</v>
      </c>
      <c r="D115" s="62" t="s">
        <v>287</v>
      </c>
      <c r="E115" s="62" t="s">
        <v>102</v>
      </c>
      <c r="F115" s="62" t="s">
        <v>1419</v>
      </c>
      <c r="G115" s="62" t="s">
        <v>1420</v>
      </c>
      <c r="H115" s="62" t="s">
        <v>2336</v>
      </c>
      <c r="I115" s="62" t="s">
        <v>1421</v>
      </c>
      <c r="J115" s="62" t="s">
        <v>1936</v>
      </c>
      <c r="K115" s="62" t="s">
        <v>1422</v>
      </c>
      <c r="L115" s="62" t="s">
        <v>1814</v>
      </c>
    </row>
    <row r="116" spans="2:12" x14ac:dyDescent="0.25">
      <c r="B116" s="62" t="s">
        <v>1815</v>
      </c>
      <c r="C116" s="62" t="s">
        <v>224</v>
      </c>
      <c r="D116" s="62" t="s">
        <v>288</v>
      </c>
      <c r="E116" s="62" t="s">
        <v>103</v>
      </c>
      <c r="F116" s="62" t="s">
        <v>1423</v>
      </c>
      <c r="G116" s="62" t="s">
        <v>1424</v>
      </c>
      <c r="H116" s="62" t="s">
        <v>2337</v>
      </c>
      <c r="I116" s="62" t="s">
        <v>1425</v>
      </c>
      <c r="J116" s="62" t="s">
        <v>1937</v>
      </c>
      <c r="K116" s="62" t="s">
        <v>1426</v>
      </c>
      <c r="L116" s="62" t="s">
        <v>1817</v>
      </c>
    </row>
    <row r="117" spans="2:12" x14ac:dyDescent="0.25">
      <c r="B117" s="62" t="s">
        <v>1818</v>
      </c>
      <c r="C117" s="62" t="s">
        <v>224</v>
      </c>
      <c r="D117" s="62" t="s">
        <v>289</v>
      </c>
      <c r="E117" s="62" t="s">
        <v>104</v>
      </c>
      <c r="F117" s="62" t="s">
        <v>1427</v>
      </c>
      <c r="G117" s="62" t="s">
        <v>1428</v>
      </c>
      <c r="H117" s="62" t="s">
        <v>2338</v>
      </c>
      <c r="I117" s="62" t="s">
        <v>1429</v>
      </c>
      <c r="J117" s="62" t="s">
        <v>1938</v>
      </c>
      <c r="K117" s="62" t="s">
        <v>1430</v>
      </c>
      <c r="L117" s="62" t="s">
        <v>1820</v>
      </c>
    </row>
    <row r="118" spans="2:12" x14ac:dyDescent="0.25">
      <c r="B118" s="62" t="s">
        <v>1821</v>
      </c>
      <c r="C118" s="62" t="s">
        <v>224</v>
      </c>
      <c r="D118" s="62" t="s">
        <v>290</v>
      </c>
      <c r="E118" s="62" t="s">
        <v>105</v>
      </c>
      <c r="F118" s="62" t="s">
        <v>1431</v>
      </c>
      <c r="G118" s="62" t="s">
        <v>1432</v>
      </c>
      <c r="H118" s="62" t="s">
        <v>2339</v>
      </c>
      <c r="I118" s="62" t="s">
        <v>1433</v>
      </c>
      <c r="J118" s="62" t="s">
        <v>1939</v>
      </c>
      <c r="K118" s="62" t="s">
        <v>1434</v>
      </c>
      <c r="L118" s="62" t="s">
        <v>1823</v>
      </c>
    </row>
    <row r="119" spans="2:12" x14ac:dyDescent="0.25">
      <c r="B119" s="62" t="s">
        <v>1824</v>
      </c>
      <c r="C119" s="62" t="s">
        <v>224</v>
      </c>
      <c r="D119" s="62" t="s">
        <v>291</v>
      </c>
      <c r="E119" s="62" t="s">
        <v>106</v>
      </c>
      <c r="F119" s="62" t="s">
        <v>1435</v>
      </c>
      <c r="G119" s="62" t="s">
        <v>1436</v>
      </c>
      <c r="H119" s="62" t="s">
        <v>2340</v>
      </c>
      <c r="I119" s="62" t="s">
        <v>1437</v>
      </c>
      <c r="J119" s="62" t="s">
        <v>1940</v>
      </c>
      <c r="K119" s="62" t="s">
        <v>1438</v>
      </c>
      <c r="L119" s="62" t="s">
        <v>1826</v>
      </c>
    </row>
    <row r="120" spans="2:12" x14ac:dyDescent="0.25">
      <c r="B120" s="62" t="s">
        <v>1827</v>
      </c>
      <c r="C120" s="62" t="s">
        <v>224</v>
      </c>
      <c r="D120" s="62" t="s">
        <v>292</v>
      </c>
      <c r="E120" s="62" t="s">
        <v>107</v>
      </c>
      <c r="F120" s="62" t="s">
        <v>1439</v>
      </c>
      <c r="G120" s="62" t="s">
        <v>1440</v>
      </c>
      <c r="H120" s="62" t="s">
        <v>2341</v>
      </c>
      <c r="I120" s="62" t="s">
        <v>1441</v>
      </c>
      <c r="J120" s="62" t="s">
        <v>1941</v>
      </c>
      <c r="K120" s="62" t="s">
        <v>1442</v>
      </c>
      <c r="L120" s="62" t="s">
        <v>1829</v>
      </c>
    </row>
    <row r="121" spans="2:12" x14ac:dyDescent="0.25">
      <c r="B121" s="62" t="s">
        <v>1830</v>
      </c>
      <c r="C121" s="62" t="s">
        <v>224</v>
      </c>
      <c r="D121" s="62" t="s">
        <v>293</v>
      </c>
      <c r="E121" s="62" t="s">
        <v>108</v>
      </c>
      <c r="F121" s="62" t="s">
        <v>1443</v>
      </c>
      <c r="G121" s="62" t="s">
        <v>1444</v>
      </c>
      <c r="H121" s="62" t="s">
        <v>2342</v>
      </c>
      <c r="I121" s="62" t="s">
        <v>1445</v>
      </c>
      <c r="J121" s="62" t="s">
        <v>1942</v>
      </c>
      <c r="K121" s="62" t="s">
        <v>1446</v>
      </c>
      <c r="L121" s="62" t="s">
        <v>1832</v>
      </c>
    </row>
    <row r="122" spans="2:12" x14ac:dyDescent="0.25">
      <c r="B122" s="62" t="s">
        <v>1833</v>
      </c>
      <c r="C122" s="62" t="s">
        <v>224</v>
      </c>
      <c r="D122" s="62" t="s">
        <v>294</v>
      </c>
      <c r="E122" s="62" t="s">
        <v>109</v>
      </c>
      <c r="F122" s="62" t="s">
        <v>1447</v>
      </c>
      <c r="G122" s="62" t="s">
        <v>1448</v>
      </c>
      <c r="H122" s="62" t="s">
        <v>2343</v>
      </c>
      <c r="I122" s="62" t="s">
        <v>1449</v>
      </c>
      <c r="J122" s="62" t="s">
        <v>1943</v>
      </c>
      <c r="K122" s="62" t="s">
        <v>1450</v>
      </c>
      <c r="L122" s="62" t="s">
        <v>1835</v>
      </c>
    </row>
    <row r="123" spans="2:12" x14ac:dyDescent="0.25">
      <c r="B123" s="62" t="s">
        <v>1836</v>
      </c>
      <c r="C123" s="62" t="s">
        <v>224</v>
      </c>
      <c r="D123" s="62" t="s">
        <v>295</v>
      </c>
      <c r="E123" s="62" t="s">
        <v>110</v>
      </c>
      <c r="F123" s="62" t="s">
        <v>1451</v>
      </c>
      <c r="G123" s="62" t="s">
        <v>1452</v>
      </c>
      <c r="H123" s="62" t="s">
        <v>2344</v>
      </c>
      <c r="I123" s="62" t="s">
        <v>1453</v>
      </c>
      <c r="J123" s="62" t="s">
        <v>1944</v>
      </c>
      <c r="K123" s="62" t="s">
        <v>1454</v>
      </c>
      <c r="L123" s="62" t="s">
        <v>1838</v>
      </c>
    </row>
    <row r="124" spans="2:12" x14ac:dyDescent="0.25">
      <c r="B124" s="62" t="s">
        <v>1839</v>
      </c>
      <c r="E124" s="62" t="s">
        <v>111</v>
      </c>
      <c r="F124" s="62" t="s">
        <v>1075</v>
      </c>
      <c r="G124" s="62" t="s">
        <v>1076</v>
      </c>
      <c r="H124" s="62" t="s">
        <v>1077</v>
      </c>
      <c r="I124" s="62" t="s">
        <v>1078</v>
      </c>
      <c r="J124" s="62" t="s">
        <v>1079</v>
      </c>
      <c r="K124" s="62" t="s">
        <v>1080</v>
      </c>
      <c r="L124" s="62" t="s">
        <v>1840</v>
      </c>
    </row>
    <row r="125" spans="2:12" x14ac:dyDescent="0.25">
      <c r="B125" s="62" t="s">
        <v>1841</v>
      </c>
    </row>
    <row r="126" spans="2:12" x14ac:dyDescent="0.25">
      <c r="B126" s="62" t="s">
        <v>1842</v>
      </c>
      <c r="E126" s="62" t="s">
        <v>112</v>
      </c>
      <c r="F126" s="62" t="s">
        <v>1081</v>
      </c>
      <c r="G126" s="62" t="s">
        <v>1082</v>
      </c>
      <c r="H126" s="62" t="s">
        <v>1083</v>
      </c>
      <c r="I126" s="62" t="s">
        <v>1084</v>
      </c>
      <c r="J126" s="62" t="s">
        <v>1085</v>
      </c>
      <c r="K126" s="62" t="s">
        <v>1086</v>
      </c>
      <c r="L126" s="62" t="s">
        <v>1843</v>
      </c>
    </row>
    <row r="127" spans="2:12" x14ac:dyDescent="0.25">
      <c r="B127" s="62" t="s">
        <v>1844</v>
      </c>
    </row>
    <row r="128" spans="2:12" x14ac:dyDescent="0.25">
      <c r="B128" s="62" t="s">
        <v>1845</v>
      </c>
      <c r="E128" s="62" t="s">
        <v>2345</v>
      </c>
      <c r="F128" s="62" t="s">
        <v>1087</v>
      </c>
      <c r="G128" s="62" t="s">
        <v>1088</v>
      </c>
      <c r="H128" s="62" t="s">
        <v>1089</v>
      </c>
      <c r="I128" s="62" t="s">
        <v>1090</v>
      </c>
      <c r="J128" s="62" t="s">
        <v>1091</v>
      </c>
      <c r="K128" s="62" t="s">
        <v>1092</v>
      </c>
    </row>
    <row r="129" spans="2:2" x14ac:dyDescent="0.25">
      <c r="B129" s="62" t="s">
        <v>1847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1D53-E112-4DB1-B144-B5BF0EB76462}">
  <dimension ref="A1:J125"/>
  <sheetViews>
    <sheetView workbookViewId="0"/>
  </sheetViews>
  <sheetFormatPr defaultRowHeight="15" x14ac:dyDescent="0.25"/>
  <sheetData>
    <row r="1" spans="1:10" x14ac:dyDescent="0.25">
      <c r="A1" s="62" t="s">
        <v>2362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</row>
    <row r="2" spans="1:10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</row>
    <row r="4" spans="1:10" x14ac:dyDescent="0.25">
      <c r="A4" s="62" t="s">
        <v>137</v>
      </c>
      <c r="B4" s="62" t="s">
        <v>171</v>
      </c>
      <c r="C4" s="62" t="s">
        <v>182</v>
      </c>
    </row>
    <row r="5" spans="1:10" x14ac:dyDescent="0.25">
      <c r="A5" s="62" t="s">
        <v>137</v>
      </c>
      <c r="B5" s="62" t="s">
        <v>172</v>
      </c>
      <c r="C5" s="62" t="s">
        <v>1455</v>
      </c>
    </row>
    <row r="6" spans="1:10" x14ac:dyDescent="0.25">
      <c r="A6" s="62" t="s">
        <v>137</v>
      </c>
      <c r="B6" s="62" t="s">
        <v>173</v>
      </c>
      <c r="C6" s="62" t="s">
        <v>1456</v>
      </c>
    </row>
    <row r="7" spans="1:10" x14ac:dyDescent="0.25">
      <c r="E7" s="62" t="s">
        <v>3</v>
      </c>
    </row>
    <row r="8" spans="1:10" x14ac:dyDescent="0.25">
      <c r="A8" s="62" t="s">
        <v>166</v>
      </c>
      <c r="B8" s="62" t="s">
        <v>1945</v>
      </c>
      <c r="E8" s="62" t="s">
        <v>1457</v>
      </c>
    </row>
    <row r="9" spans="1:10" x14ac:dyDescent="0.25">
      <c r="A9" s="62" t="s">
        <v>167</v>
      </c>
      <c r="B9" s="62" t="s">
        <v>1946</v>
      </c>
      <c r="E9" s="62" t="s">
        <v>186</v>
      </c>
    </row>
    <row r="10" spans="1:10" x14ac:dyDescent="0.25">
      <c r="A10" s="62" t="s">
        <v>168</v>
      </c>
      <c r="B10" s="62" t="s">
        <v>1947</v>
      </c>
    </row>
    <row r="11" spans="1:10" x14ac:dyDescent="0.25">
      <c r="G11" s="62" t="s">
        <v>5</v>
      </c>
      <c r="H11" s="62" t="s">
        <v>6</v>
      </c>
      <c r="I11" s="62" t="s">
        <v>5</v>
      </c>
      <c r="J11" s="62" t="s">
        <v>2346</v>
      </c>
    </row>
    <row r="12" spans="1:10" x14ac:dyDescent="0.25">
      <c r="F12" s="62" t="s">
        <v>188</v>
      </c>
      <c r="G12" s="62" t="s">
        <v>1965</v>
      </c>
      <c r="H12" s="62" t="s">
        <v>188</v>
      </c>
      <c r="I12" s="62" t="s">
        <v>1458</v>
      </c>
      <c r="J12" s="62" t="s">
        <v>1458</v>
      </c>
    </row>
    <row r="13" spans="1:10" x14ac:dyDescent="0.25">
      <c r="A13" s="62" t="s">
        <v>1</v>
      </c>
      <c r="B13" s="62" t="s">
        <v>8</v>
      </c>
      <c r="C13" s="62" t="s">
        <v>9</v>
      </c>
      <c r="D13" s="62" t="s">
        <v>10</v>
      </c>
    </row>
    <row r="14" spans="1:10" x14ac:dyDescent="0.25">
      <c r="B14" s="62" t="s">
        <v>1966</v>
      </c>
      <c r="C14" s="62" t="s">
        <v>190</v>
      </c>
      <c r="D14" s="62" t="s">
        <v>193</v>
      </c>
      <c r="E14" s="62" t="s">
        <v>14</v>
      </c>
      <c r="F14" s="62" t="s">
        <v>302</v>
      </c>
      <c r="G14" s="62" t="s">
        <v>303</v>
      </c>
      <c r="H14" s="62" t="s">
        <v>304</v>
      </c>
      <c r="I14" s="62" t="s">
        <v>305</v>
      </c>
      <c r="J14" s="62" t="s">
        <v>2079</v>
      </c>
    </row>
    <row r="15" spans="1:10" x14ac:dyDescent="0.25">
      <c r="B15" s="62" t="s">
        <v>1967</v>
      </c>
      <c r="C15" s="62" t="s">
        <v>190</v>
      </c>
      <c r="D15" s="62" t="s">
        <v>194</v>
      </c>
      <c r="E15" s="62" t="s">
        <v>15</v>
      </c>
      <c r="F15" s="62" t="s">
        <v>306</v>
      </c>
      <c r="G15" s="62" t="s">
        <v>307</v>
      </c>
      <c r="H15" s="62" t="s">
        <v>308</v>
      </c>
      <c r="I15" s="62" t="s">
        <v>309</v>
      </c>
      <c r="J15" s="62" t="s">
        <v>2080</v>
      </c>
    </row>
    <row r="16" spans="1:10" x14ac:dyDescent="0.25">
      <c r="B16" s="62" t="s">
        <v>1968</v>
      </c>
      <c r="C16" s="62" t="s">
        <v>190</v>
      </c>
      <c r="D16" s="62" t="s">
        <v>195</v>
      </c>
      <c r="E16" s="62" t="s">
        <v>16</v>
      </c>
      <c r="F16" s="62" t="s">
        <v>1459</v>
      </c>
      <c r="G16" s="62" t="s">
        <v>1460</v>
      </c>
      <c r="H16" s="62" t="s">
        <v>1461</v>
      </c>
      <c r="I16" s="62" t="s">
        <v>1462</v>
      </c>
      <c r="J16" s="62" t="s">
        <v>2081</v>
      </c>
    </row>
    <row r="17" spans="2:10" x14ac:dyDescent="0.25">
      <c r="B17" s="62" t="s">
        <v>1969</v>
      </c>
      <c r="E17" s="62" t="s">
        <v>17</v>
      </c>
      <c r="F17" s="62" t="s">
        <v>196</v>
      </c>
      <c r="G17" s="62" t="s">
        <v>197</v>
      </c>
      <c r="H17" s="62" t="s">
        <v>1463</v>
      </c>
      <c r="I17" s="62" t="s">
        <v>198</v>
      </c>
      <c r="J17" s="62" t="s">
        <v>1948</v>
      </c>
    </row>
    <row r="18" spans="2:10" x14ac:dyDescent="0.25">
      <c r="B18" s="62" t="s">
        <v>1970</v>
      </c>
    </row>
    <row r="19" spans="2:10" x14ac:dyDescent="0.25">
      <c r="B19" s="62" t="s">
        <v>1971</v>
      </c>
      <c r="C19" s="62" t="s">
        <v>190</v>
      </c>
      <c r="D19" s="62" t="s">
        <v>199</v>
      </c>
      <c r="E19" s="62" t="s">
        <v>18</v>
      </c>
      <c r="F19" s="62" t="s">
        <v>310</v>
      </c>
      <c r="G19" s="62" t="s">
        <v>311</v>
      </c>
      <c r="H19" s="62" t="s">
        <v>312</v>
      </c>
      <c r="I19" s="62" t="s">
        <v>313</v>
      </c>
      <c r="J19" s="62" t="s">
        <v>2082</v>
      </c>
    </row>
    <row r="20" spans="2:10" x14ac:dyDescent="0.25">
      <c r="B20" s="62" t="s">
        <v>1972</v>
      </c>
      <c r="C20" s="62" t="s">
        <v>190</v>
      </c>
      <c r="D20" s="62" t="s">
        <v>200</v>
      </c>
      <c r="E20" s="62" t="s">
        <v>19</v>
      </c>
      <c r="F20" s="62" t="s">
        <v>314</v>
      </c>
      <c r="G20" s="62" t="s">
        <v>315</v>
      </c>
      <c r="H20" s="62" t="s">
        <v>316</v>
      </c>
      <c r="I20" s="62" t="s">
        <v>317</v>
      </c>
      <c r="J20" s="62" t="s">
        <v>2083</v>
      </c>
    </row>
    <row r="21" spans="2:10" x14ac:dyDescent="0.25">
      <c r="B21" s="62" t="s">
        <v>1973</v>
      </c>
      <c r="C21" s="62" t="s">
        <v>190</v>
      </c>
      <c r="D21" s="62" t="s">
        <v>201</v>
      </c>
      <c r="E21" s="62" t="s">
        <v>20</v>
      </c>
      <c r="F21" s="62" t="s">
        <v>318</v>
      </c>
      <c r="G21" s="62" t="s">
        <v>319</v>
      </c>
      <c r="H21" s="62" t="s">
        <v>320</v>
      </c>
      <c r="I21" s="62" t="s">
        <v>321</v>
      </c>
      <c r="J21" s="62" t="s">
        <v>2084</v>
      </c>
    </row>
    <row r="22" spans="2:10" x14ac:dyDescent="0.25">
      <c r="B22" s="62" t="s">
        <v>1974</v>
      </c>
      <c r="C22" s="62" t="s">
        <v>190</v>
      </c>
      <c r="D22" s="62" t="s">
        <v>202</v>
      </c>
      <c r="E22" s="62" t="s">
        <v>21</v>
      </c>
      <c r="F22" s="62" t="s">
        <v>1464</v>
      </c>
      <c r="G22" s="62" t="s">
        <v>1465</v>
      </c>
      <c r="H22" s="62" t="s">
        <v>1466</v>
      </c>
      <c r="I22" s="62" t="s">
        <v>1467</v>
      </c>
      <c r="J22" s="62" t="s">
        <v>2085</v>
      </c>
    </row>
    <row r="23" spans="2:10" x14ac:dyDescent="0.25">
      <c r="B23" s="62" t="s">
        <v>1975</v>
      </c>
      <c r="E23" s="62" t="s">
        <v>22</v>
      </c>
      <c r="F23" s="62" t="s">
        <v>203</v>
      </c>
      <c r="G23" s="62" t="s">
        <v>204</v>
      </c>
      <c r="H23" s="62" t="s">
        <v>205</v>
      </c>
      <c r="I23" s="62" t="s">
        <v>206</v>
      </c>
      <c r="J23" s="62" t="s">
        <v>1949</v>
      </c>
    </row>
    <row r="24" spans="2:10" x14ac:dyDescent="0.25">
      <c r="B24" s="62" t="s">
        <v>1976</v>
      </c>
    </row>
    <row r="25" spans="2:10" x14ac:dyDescent="0.25">
      <c r="B25" s="62" t="s">
        <v>1977</v>
      </c>
      <c r="C25" s="62" t="s">
        <v>190</v>
      </c>
      <c r="D25" s="62" t="s">
        <v>207</v>
      </c>
      <c r="E25" s="62" t="s">
        <v>23</v>
      </c>
      <c r="F25" s="62" t="s">
        <v>322</v>
      </c>
      <c r="G25" s="62" t="s">
        <v>323</v>
      </c>
      <c r="H25" s="62" t="s">
        <v>324</v>
      </c>
      <c r="I25" s="62" t="s">
        <v>325</v>
      </c>
      <c r="J25" s="62" t="s">
        <v>2086</v>
      </c>
    </row>
    <row r="26" spans="2:10" x14ac:dyDescent="0.25">
      <c r="B26" s="62" t="s">
        <v>1978</v>
      </c>
      <c r="C26" s="62" t="s">
        <v>190</v>
      </c>
      <c r="D26" s="62" t="s">
        <v>208</v>
      </c>
      <c r="E26" s="62" t="s">
        <v>24</v>
      </c>
      <c r="F26" s="62" t="s">
        <v>326</v>
      </c>
      <c r="G26" s="62" t="s">
        <v>327</v>
      </c>
      <c r="H26" s="62" t="s">
        <v>328</v>
      </c>
      <c r="I26" s="62" t="s">
        <v>329</v>
      </c>
      <c r="J26" s="62" t="s">
        <v>2087</v>
      </c>
    </row>
    <row r="27" spans="2:10" x14ac:dyDescent="0.25">
      <c r="B27" s="62" t="s">
        <v>1979</v>
      </c>
      <c r="C27" s="62" t="s">
        <v>190</v>
      </c>
      <c r="D27" s="62" t="s">
        <v>209</v>
      </c>
      <c r="E27" s="62" t="s">
        <v>25</v>
      </c>
      <c r="F27" s="62" t="s">
        <v>330</v>
      </c>
      <c r="G27" s="62" t="s">
        <v>331</v>
      </c>
      <c r="H27" s="62" t="s">
        <v>332</v>
      </c>
      <c r="I27" s="62" t="s">
        <v>333</v>
      </c>
      <c r="J27" s="62" t="s">
        <v>2088</v>
      </c>
    </row>
    <row r="28" spans="2:10" x14ac:dyDescent="0.25">
      <c r="B28" s="62" t="s">
        <v>1980</v>
      </c>
      <c r="C28" s="62" t="s">
        <v>190</v>
      </c>
      <c r="D28" s="62" t="s">
        <v>210</v>
      </c>
      <c r="E28" s="62" t="s">
        <v>26</v>
      </c>
      <c r="F28" s="62" t="s">
        <v>334</v>
      </c>
      <c r="G28" s="62" t="s">
        <v>335</v>
      </c>
      <c r="H28" s="62" t="s">
        <v>336</v>
      </c>
      <c r="I28" s="62" t="s">
        <v>337</v>
      </c>
      <c r="J28" s="62" t="s">
        <v>2089</v>
      </c>
    </row>
    <row r="29" spans="2:10" x14ac:dyDescent="0.25">
      <c r="B29" s="62" t="s">
        <v>1981</v>
      </c>
      <c r="C29" s="62" t="s">
        <v>190</v>
      </c>
      <c r="D29" s="62" t="s">
        <v>211</v>
      </c>
      <c r="E29" s="62" t="s">
        <v>27</v>
      </c>
      <c r="F29" s="62" t="s">
        <v>1468</v>
      </c>
      <c r="G29" s="62" t="s">
        <v>1469</v>
      </c>
      <c r="H29" s="62" t="s">
        <v>1470</v>
      </c>
      <c r="I29" s="62" t="s">
        <v>1471</v>
      </c>
      <c r="J29" s="62" t="s">
        <v>2090</v>
      </c>
    </row>
    <row r="30" spans="2:10" x14ac:dyDescent="0.25">
      <c r="B30" s="62" t="s">
        <v>1982</v>
      </c>
      <c r="E30" s="62" t="s">
        <v>28</v>
      </c>
      <c r="F30" s="62" t="s">
        <v>212</v>
      </c>
      <c r="G30" s="62" t="s">
        <v>213</v>
      </c>
      <c r="H30" s="62" t="s">
        <v>214</v>
      </c>
      <c r="I30" s="62" t="s">
        <v>215</v>
      </c>
      <c r="J30" s="62" t="s">
        <v>1950</v>
      </c>
    </row>
    <row r="31" spans="2:10" x14ac:dyDescent="0.25">
      <c r="B31" s="62" t="s">
        <v>1983</v>
      </c>
    </row>
    <row r="32" spans="2:10" x14ac:dyDescent="0.25">
      <c r="B32" s="62" t="s">
        <v>1984</v>
      </c>
      <c r="C32" s="62" t="s">
        <v>190</v>
      </c>
      <c r="D32" s="62" t="s">
        <v>216</v>
      </c>
      <c r="E32" s="62" t="s">
        <v>29</v>
      </c>
      <c r="F32" s="62" t="s">
        <v>338</v>
      </c>
      <c r="G32" s="62" t="s">
        <v>339</v>
      </c>
      <c r="H32" s="62" t="s">
        <v>340</v>
      </c>
      <c r="I32" s="62" t="s">
        <v>341</v>
      </c>
      <c r="J32" s="62" t="s">
        <v>2091</v>
      </c>
    </row>
    <row r="33" spans="2:10" x14ac:dyDescent="0.25">
      <c r="B33" s="62" t="s">
        <v>1985</v>
      </c>
      <c r="C33" s="62" t="s">
        <v>190</v>
      </c>
      <c r="D33" s="62" t="s">
        <v>217</v>
      </c>
      <c r="E33" s="62" t="s">
        <v>30</v>
      </c>
      <c r="F33" s="62" t="s">
        <v>342</v>
      </c>
      <c r="G33" s="62" t="s">
        <v>343</v>
      </c>
      <c r="H33" s="62" t="s">
        <v>344</v>
      </c>
      <c r="I33" s="62" t="s">
        <v>345</v>
      </c>
      <c r="J33" s="62" t="s">
        <v>2092</v>
      </c>
    </row>
    <row r="34" spans="2:10" x14ac:dyDescent="0.25">
      <c r="B34" s="62" t="s">
        <v>1986</v>
      </c>
      <c r="C34" s="62" t="s">
        <v>190</v>
      </c>
      <c r="D34" s="62" t="s">
        <v>218</v>
      </c>
      <c r="E34" s="62" t="s">
        <v>31</v>
      </c>
      <c r="F34" s="62" t="s">
        <v>1472</v>
      </c>
      <c r="G34" s="62" t="s">
        <v>1473</v>
      </c>
      <c r="H34" s="62" t="s">
        <v>1474</v>
      </c>
      <c r="I34" s="62" t="s">
        <v>1475</v>
      </c>
      <c r="J34" s="62" t="s">
        <v>2093</v>
      </c>
    </row>
    <row r="35" spans="2:10" x14ac:dyDescent="0.25">
      <c r="B35" s="62" t="s">
        <v>1987</v>
      </c>
      <c r="E35" s="62" t="s">
        <v>32</v>
      </c>
      <c r="F35" s="62" t="s">
        <v>219</v>
      </c>
      <c r="G35" s="62" t="s">
        <v>220</v>
      </c>
      <c r="H35" s="62" t="s">
        <v>221</v>
      </c>
      <c r="I35" s="62" t="s">
        <v>222</v>
      </c>
      <c r="J35" s="62" t="s">
        <v>1951</v>
      </c>
    </row>
    <row r="36" spans="2:10" x14ac:dyDescent="0.25">
      <c r="B36" s="62" t="s">
        <v>1988</v>
      </c>
    </row>
    <row r="37" spans="2:10" x14ac:dyDescent="0.25">
      <c r="B37" s="62" t="s">
        <v>1989</v>
      </c>
      <c r="E37" s="62" t="s">
        <v>35</v>
      </c>
      <c r="F37" s="62" t="s">
        <v>1476</v>
      </c>
      <c r="G37" s="62" t="s">
        <v>1477</v>
      </c>
      <c r="H37" s="62" t="s">
        <v>1478</v>
      </c>
      <c r="I37" s="62" t="s">
        <v>1479</v>
      </c>
      <c r="J37" s="62" t="s">
        <v>1952</v>
      </c>
    </row>
    <row r="38" spans="2:10" x14ac:dyDescent="0.25">
      <c r="B38" s="62" t="s">
        <v>1990</v>
      </c>
    </row>
    <row r="39" spans="2:10" x14ac:dyDescent="0.25">
      <c r="B39" s="62" t="s">
        <v>1991</v>
      </c>
      <c r="C39" s="62" t="s">
        <v>224</v>
      </c>
      <c r="D39" s="62" t="s">
        <v>225</v>
      </c>
      <c r="E39" s="62" t="s">
        <v>36</v>
      </c>
      <c r="F39" s="62" t="s">
        <v>346</v>
      </c>
      <c r="G39" s="62" t="s">
        <v>347</v>
      </c>
      <c r="H39" s="62" t="s">
        <v>348</v>
      </c>
      <c r="I39" s="62" t="s">
        <v>349</v>
      </c>
      <c r="J39" s="62" t="s">
        <v>2094</v>
      </c>
    </row>
    <row r="40" spans="2:10" x14ac:dyDescent="0.25">
      <c r="B40" s="62" t="s">
        <v>1992</v>
      </c>
      <c r="C40" s="62" t="s">
        <v>224</v>
      </c>
      <c r="D40" s="62" t="s">
        <v>226</v>
      </c>
      <c r="E40" s="62" t="s">
        <v>37</v>
      </c>
      <c r="F40" s="62" t="s">
        <v>350</v>
      </c>
      <c r="G40" s="62" t="s">
        <v>351</v>
      </c>
      <c r="H40" s="62" t="s">
        <v>352</v>
      </c>
      <c r="I40" s="62" t="s">
        <v>353</v>
      </c>
      <c r="J40" s="62" t="s">
        <v>2095</v>
      </c>
    </row>
    <row r="41" spans="2:10" x14ac:dyDescent="0.25">
      <c r="B41" s="62" t="s">
        <v>1993</v>
      </c>
      <c r="C41" s="62" t="s">
        <v>224</v>
      </c>
      <c r="D41" s="62" t="s">
        <v>227</v>
      </c>
      <c r="E41" s="62" t="s">
        <v>38</v>
      </c>
      <c r="F41" s="62" t="s">
        <v>354</v>
      </c>
      <c r="G41" s="62" t="s">
        <v>355</v>
      </c>
      <c r="H41" s="62" t="s">
        <v>356</v>
      </c>
      <c r="I41" s="62" t="s">
        <v>357</v>
      </c>
      <c r="J41" s="62" t="s">
        <v>2096</v>
      </c>
    </row>
    <row r="42" spans="2:10" x14ac:dyDescent="0.25">
      <c r="B42" s="62" t="s">
        <v>1994</v>
      </c>
      <c r="C42" s="62" t="s">
        <v>224</v>
      </c>
      <c r="D42" s="62" t="s">
        <v>228</v>
      </c>
      <c r="E42" s="62" t="s">
        <v>39</v>
      </c>
      <c r="F42" s="62" t="s">
        <v>358</v>
      </c>
      <c r="G42" s="62" t="s">
        <v>359</v>
      </c>
      <c r="H42" s="62" t="s">
        <v>360</v>
      </c>
      <c r="I42" s="62" t="s">
        <v>361</v>
      </c>
      <c r="J42" s="62" t="s">
        <v>2097</v>
      </c>
    </row>
    <row r="43" spans="2:10" x14ac:dyDescent="0.25">
      <c r="B43" s="62" t="s">
        <v>1995</v>
      </c>
      <c r="C43" s="62" t="s">
        <v>224</v>
      </c>
      <c r="D43" s="62" t="s">
        <v>229</v>
      </c>
      <c r="E43" s="62" t="s">
        <v>40</v>
      </c>
      <c r="F43" s="62" t="s">
        <v>1480</v>
      </c>
      <c r="G43" s="62" t="s">
        <v>1481</v>
      </c>
      <c r="H43" s="62" t="s">
        <v>1482</v>
      </c>
      <c r="I43" s="62" t="s">
        <v>1483</v>
      </c>
      <c r="J43" s="62" t="s">
        <v>2098</v>
      </c>
    </row>
    <row r="44" spans="2:10" x14ac:dyDescent="0.25">
      <c r="B44" s="62" t="s">
        <v>1996</v>
      </c>
      <c r="E44" s="62" t="s">
        <v>41</v>
      </c>
      <c r="F44" s="62" t="s">
        <v>1484</v>
      </c>
      <c r="G44" s="62" t="s">
        <v>1485</v>
      </c>
      <c r="H44" s="62" t="s">
        <v>1486</v>
      </c>
      <c r="I44" s="62" t="s">
        <v>1487</v>
      </c>
      <c r="J44" s="62" t="s">
        <v>1953</v>
      </c>
    </row>
    <row r="45" spans="2:10" x14ac:dyDescent="0.25">
      <c r="B45" s="62" t="s">
        <v>1997</v>
      </c>
    </row>
    <row r="46" spans="2:10" x14ac:dyDescent="0.25">
      <c r="B46" s="62" t="s">
        <v>1998</v>
      </c>
      <c r="C46" s="62" t="s">
        <v>224</v>
      </c>
      <c r="D46" s="62" t="s">
        <v>230</v>
      </c>
      <c r="E46" s="62" t="s">
        <v>42</v>
      </c>
      <c r="F46" s="62" t="s">
        <v>362</v>
      </c>
      <c r="G46" s="62" t="s">
        <v>363</v>
      </c>
      <c r="H46" s="62" t="s">
        <v>364</v>
      </c>
      <c r="I46" s="62" t="s">
        <v>365</v>
      </c>
      <c r="J46" s="62" t="s">
        <v>2099</v>
      </c>
    </row>
    <row r="47" spans="2:10" x14ac:dyDescent="0.25">
      <c r="B47" s="62" t="s">
        <v>1999</v>
      </c>
      <c r="C47" s="62" t="s">
        <v>224</v>
      </c>
      <c r="D47" s="62" t="s">
        <v>231</v>
      </c>
      <c r="E47" s="62" t="s">
        <v>43</v>
      </c>
      <c r="F47" s="62" t="s">
        <v>366</v>
      </c>
      <c r="G47" s="62" t="s">
        <v>367</v>
      </c>
      <c r="H47" s="62" t="s">
        <v>368</v>
      </c>
      <c r="I47" s="62" t="s">
        <v>369</v>
      </c>
      <c r="J47" s="62" t="s">
        <v>2100</v>
      </c>
    </row>
    <row r="48" spans="2:10" x14ac:dyDescent="0.25">
      <c r="B48" s="62" t="s">
        <v>2000</v>
      </c>
      <c r="C48" s="62" t="s">
        <v>224</v>
      </c>
      <c r="D48" s="62" t="s">
        <v>232</v>
      </c>
      <c r="E48" s="62" t="s">
        <v>44</v>
      </c>
      <c r="F48" s="62" t="s">
        <v>370</v>
      </c>
      <c r="G48" s="62" t="s">
        <v>371</v>
      </c>
      <c r="H48" s="62" t="s">
        <v>372</v>
      </c>
      <c r="I48" s="62" t="s">
        <v>373</v>
      </c>
      <c r="J48" s="62" t="s">
        <v>2101</v>
      </c>
    </row>
    <row r="49" spans="2:10" x14ac:dyDescent="0.25">
      <c r="B49" s="62" t="s">
        <v>2001</v>
      </c>
      <c r="C49" s="62" t="s">
        <v>224</v>
      </c>
      <c r="D49" s="62" t="s">
        <v>233</v>
      </c>
      <c r="E49" s="62" t="s">
        <v>45</v>
      </c>
      <c r="F49" s="62" t="s">
        <v>374</v>
      </c>
      <c r="G49" s="62" t="s">
        <v>375</v>
      </c>
      <c r="H49" s="62" t="s">
        <v>376</v>
      </c>
      <c r="I49" s="62" t="s">
        <v>377</v>
      </c>
      <c r="J49" s="62" t="s">
        <v>2102</v>
      </c>
    </row>
    <row r="50" spans="2:10" x14ac:dyDescent="0.25">
      <c r="B50" s="62" t="s">
        <v>2002</v>
      </c>
      <c r="C50" s="62" t="s">
        <v>224</v>
      </c>
      <c r="D50" s="62" t="s">
        <v>234</v>
      </c>
      <c r="E50" s="62" t="s">
        <v>46</v>
      </c>
      <c r="F50" s="62" t="s">
        <v>378</v>
      </c>
      <c r="G50" s="62" t="s">
        <v>379</v>
      </c>
      <c r="H50" s="62" t="s">
        <v>380</v>
      </c>
      <c r="I50" s="62" t="s">
        <v>381</v>
      </c>
      <c r="J50" s="62" t="s">
        <v>2103</v>
      </c>
    </row>
    <row r="51" spans="2:10" x14ac:dyDescent="0.25">
      <c r="B51" s="62" t="s">
        <v>2003</v>
      </c>
      <c r="C51" s="62" t="s">
        <v>224</v>
      </c>
      <c r="D51" s="62" t="s">
        <v>235</v>
      </c>
      <c r="E51" s="62" t="s">
        <v>47</v>
      </c>
      <c r="F51" s="62" t="s">
        <v>1488</v>
      </c>
      <c r="G51" s="62" t="s">
        <v>1489</v>
      </c>
      <c r="H51" s="62" t="s">
        <v>1490</v>
      </c>
      <c r="I51" s="62" t="s">
        <v>1491</v>
      </c>
      <c r="J51" s="62" t="s">
        <v>2104</v>
      </c>
    </row>
    <row r="52" spans="2:10" x14ac:dyDescent="0.25">
      <c r="B52" s="62" t="s">
        <v>2004</v>
      </c>
      <c r="E52" s="62" t="s">
        <v>48</v>
      </c>
      <c r="F52" s="62" t="s">
        <v>1492</v>
      </c>
      <c r="G52" s="62" t="s">
        <v>1493</v>
      </c>
      <c r="H52" s="62" t="s">
        <v>1494</v>
      </c>
      <c r="I52" s="62" t="s">
        <v>1495</v>
      </c>
      <c r="J52" s="62" t="s">
        <v>1954</v>
      </c>
    </row>
    <row r="53" spans="2:10" x14ac:dyDescent="0.25">
      <c r="B53" s="62" t="s">
        <v>2005</v>
      </c>
    </row>
    <row r="54" spans="2:10" x14ac:dyDescent="0.25">
      <c r="B54" s="62" t="s">
        <v>2006</v>
      </c>
      <c r="C54" s="62" t="s">
        <v>224</v>
      </c>
      <c r="D54" s="62" t="s">
        <v>236</v>
      </c>
      <c r="E54" s="62" t="s">
        <v>49</v>
      </c>
      <c r="F54" s="62" t="s">
        <v>382</v>
      </c>
      <c r="G54" s="62" t="s">
        <v>383</v>
      </c>
      <c r="H54" s="62" t="s">
        <v>384</v>
      </c>
      <c r="I54" s="62" t="s">
        <v>385</v>
      </c>
      <c r="J54" s="62" t="s">
        <v>2105</v>
      </c>
    </row>
    <row r="55" spans="2:10" x14ac:dyDescent="0.25">
      <c r="B55" s="62" t="s">
        <v>2007</v>
      </c>
      <c r="C55" s="62" t="s">
        <v>224</v>
      </c>
      <c r="D55" s="62" t="s">
        <v>237</v>
      </c>
      <c r="E55" s="62" t="s">
        <v>50</v>
      </c>
      <c r="F55" s="62" t="s">
        <v>386</v>
      </c>
      <c r="G55" s="62" t="s">
        <v>387</v>
      </c>
      <c r="H55" s="62" t="s">
        <v>388</v>
      </c>
      <c r="I55" s="62" t="s">
        <v>389</v>
      </c>
      <c r="J55" s="62" t="s">
        <v>2106</v>
      </c>
    </row>
    <row r="56" spans="2:10" x14ac:dyDescent="0.25">
      <c r="B56" s="62" t="s">
        <v>2008</v>
      </c>
      <c r="C56" s="62" t="s">
        <v>224</v>
      </c>
      <c r="D56" s="62" t="s">
        <v>238</v>
      </c>
      <c r="E56" s="62" t="s">
        <v>51</v>
      </c>
      <c r="F56" s="62" t="s">
        <v>390</v>
      </c>
      <c r="G56" s="62" t="s">
        <v>391</v>
      </c>
      <c r="H56" s="62" t="s">
        <v>392</v>
      </c>
      <c r="I56" s="62" t="s">
        <v>393</v>
      </c>
      <c r="J56" s="62" t="s">
        <v>2107</v>
      </c>
    </row>
    <row r="57" spans="2:10" x14ac:dyDescent="0.25">
      <c r="B57" s="62" t="s">
        <v>2009</v>
      </c>
      <c r="C57" s="62" t="s">
        <v>224</v>
      </c>
      <c r="D57" s="62" t="s">
        <v>239</v>
      </c>
      <c r="E57" s="62" t="s">
        <v>52</v>
      </c>
      <c r="F57" s="62" t="s">
        <v>394</v>
      </c>
      <c r="G57" s="62" t="s">
        <v>395</v>
      </c>
      <c r="H57" s="62" t="s">
        <v>396</v>
      </c>
      <c r="I57" s="62" t="s">
        <v>397</v>
      </c>
      <c r="J57" s="62" t="s">
        <v>2108</v>
      </c>
    </row>
    <row r="58" spans="2:10" x14ac:dyDescent="0.25">
      <c r="B58" s="62" t="s">
        <v>2010</v>
      </c>
      <c r="C58" s="62" t="s">
        <v>224</v>
      </c>
      <c r="D58" s="62" t="s">
        <v>240</v>
      </c>
      <c r="E58" s="62" t="s">
        <v>53</v>
      </c>
      <c r="F58" s="62" t="s">
        <v>398</v>
      </c>
      <c r="G58" s="62" t="s">
        <v>399</v>
      </c>
      <c r="H58" s="62" t="s">
        <v>400</v>
      </c>
      <c r="I58" s="62" t="s">
        <v>401</v>
      </c>
      <c r="J58" s="62" t="s">
        <v>2109</v>
      </c>
    </row>
    <row r="59" spans="2:10" x14ac:dyDescent="0.25">
      <c r="B59" s="62" t="s">
        <v>2011</v>
      </c>
      <c r="C59" s="62" t="s">
        <v>224</v>
      </c>
      <c r="D59" s="62" t="s">
        <v>241</v>
      </c>
      <c r="E59" s="62" t="s">
        <v>54</v>
      </c>
      <c r="F59" s="62" t="s">
        <v>402</v>
      </c>
      <c r="G59" s="62" t="s">
        <v>403</v>
      </c>
      <c r="H59" s="62" t="s">
        <v>404</v>
      </c>
      <c r="I59" s="62" t="s">
        <v>405</v>
      </c>
      <c r="J59" s="62" t="s">
        <v>2110</v>
      </c>
    </row>
    <row r="60" spans="2:10" x14ac:dyDescent="0.25">
      <c r="B60" s="62" t="s">
        <v>2012</v>
      </c>
      <c r="C60" s="62" t="s">
        <v>224</v>
      </c>
      <c r="D60" s="62" t="s">
        <v>242</v>
      </c>
      <c r="E60" s="62" t="s">
        <v>55</v>
      </c>
      <c r="F60" s="62" t="s">
        <v>1496</v>
      </c>
      <c r="G60" s="62" t="s">
        <v>1497</v>
      </c>
      <c r="H60" s="62" t="s">
        <v>1498</v>
      </c>
      <c r="I60" s="62" t="s">
        <v>1499</v>
      </c>
      <c r="J60" s="62" t="s">
        <v>2111</v>
      </c>
    </row>
    <row r="61" spans="2:10" x14ac:dyDescent="0.25">
      <c r="B61" s="62" t="s">
        <v>2013</v>
      </c>
      <c r="E61" s="62" t="s">
        <v>56</v>
      </c>
      <c r="F61" s="62" t="s">
        <v>1500</v>
      </c>
      <c r="G61" s="62" t="s">
        <v>1501</v>
      </c>
      <c r="H61" s="62" t="s">
        <v>1502</v>
      </c>
      <c r="I61" s="62" t="s">
        <v>1503</v>
      </c>
      <c r="J61" s="62" t="s">
        <v>1955</v>
      </c>
    </row>
    <row r="62" spans="2:10" x14ac:dyDescent="0.25">
      <c r="B62" s="62" t="s">
        <v>2014</v>
      </c>
    </row>
    <row r="63" spans="2:10" x14ac:dyDescent="0.25">
      <c r="B63" s="62" t="s">
        <v>2015</v>
      </c>
      <c r="C63" s="62" t="s">
        <v>224</v>
      </c>
      <c r="D63" s="62" t="s">
        <v>243</v>
      </c>
      <c r="E63" s="62" t="s">
        <v>57</v>
      </c>
      <c r="F63" s="62" t="s">
        <v>406</v>
      </c>
      <c r="G63" s="62" t="s">
        <v>407</v>
      </c>
      <c r="H63" s="62" t="s">
        <v>408</v>
      </c>
      <c r="I63" s="62" t="s">
        <v>409</v>
      </c>
      <c r="J63" s="62" t="s">
        <v>2112</v>
      </c>
    </row>
    <row r="64" spans="2:10" x14ac:dyDescent="0.25">
      <c r="B64" s="62" t="s">
        <v>2016</v>
      </c>
      <c r="C64" s="62" t="s">
        <v>224</v>
      </c>
      <c r="D64" s="62" t="s">
        <v>244</v>
      </c>
      <c r="E64" s="62" t="s">
        <v>58</v>
      </c>
      <c r="F64" s="62" t="s">
        <v>410</v>
      </c>
      <c r="G64" s="62" t="s">
        <v>411</v>
      </c>
      <c r="H64" s="62" t="s">
        <v>412</v>
      </c>
      <c r="I64" s="62" t="s">
        <v>413</v>
      </c>
      <c r="J64" s="62" t="s">
        <v>2113</v>
      </c>
    </row>
    <row r="65" spans="2:10" x14ac:dyDescent="0.25">
      <c r="B65" s="62" t="s">
        <v>2017</v>
      </c>
      <c r="C65" s="62" t="s">
        <v>224</v>
      </c>
      <c r="D65" s="62" t="s">
        <v>245</v>
      </c>
      <c r="E65" s="62" t="s">
        <v>59</v>
      </c>
      <c r="F65" s="62" t="s">
        <v>414</v>
      </c>
      <c r="G65" s="62" t="s">
        <v>415</v>
      </c>
      <c r="H65" s="62" t="s">
        <v>416</v>
      </c>
      <c r="I65" s="62" t="s">
        <v>417</v>
      </c>
      <c r="J65" s="62" t="s">
        <v>2114</v>
      </c>
    </row>
    <row r="66" spans="2:10" x14ac:dyDescent="0.25">
      <c r="B66" s="62" t="s">
        <v>2018</v>
      </c>
      <c r="C66" s="62" t="s">
        <v>224</v>
      </c>
      <c r="D66" s="62" t="s">
        <v>246</v>
      </c>
      <c r="E66" s="62" t="s">
        <v>60</v>
      </c>
      <c r="F66" s="62" t="s">
        <v>418</v>
      </c>
      <c r="G66" s="62" t="s">
        <v>419</v>
      </c>
      <c r="H66" s="62" t="s">
        <v>420</v>
      </c>
      <c r="I66" s="62" t="s">
        <v>421</v>
      </c>
      <c r="J66" s="62" t="s">
        <v>2115</v>
      </c>
    </row>
    <row r="67" spans="2:10" x14ac:dyDescent="0.25">
      <c r="B67" s="62" t="s">
        <v>2019</v>
      </c>
      <c r="C67" s="62" t="s">
        <v>224</v>
      </c>
      <c r="D67" s="62" t="s">
        <v>247</v>
      </c>
      <c r="E67" s="62" t="s">
        <v>61</v>
      </c>
      <c r="F67" s="62" t="s">
        <v>422</v>
      </c>
      <c r="G67" s="62" t="s">
        <v>423</v>
      </c>
      <c r="H67" s="62" t="s">
        <v>424</v>
      </c>
      <c r="I67" s="62" t="s">
        <v>425</v>
      </c>
      <c r="J67" s="62" t="s">
        <v>2116</v>
      </c>
    </row>
    <row r="68" spans="2:10" x14ac:dyDescent="0.25">
      <c r="B68" s="62" t="s">
        <v>2020</v>
      </c>
      <c r="C68" s="62" t="s">
        <v>224</v>
      </c>
      <c r="D68" s="62" t="s">
        <v>248</v>
      </c>
      <c r="E68" s="62" t="s">
        <v>62</v>
      </c>
      <c r="F68" s="62" t="s">
        <v>426</v>
      </c>
      <c r="G68" s="62" t="s">
        <v>427</v>
      </c>
      <c r="H68" s="62" t="s">
        <v>428</v>
      </c>
      <c r="I68" s="62" t="s">
        <v>429</v>
      </c>
      <c r="J68" s="62" t="s">
        <v>2117</v>
      </c>
    </row>
    <row r="69" spans="2:10" x14ac:dyDescent="0.25">
      <c r="B69" s="62" t="s">
        <v>2021</v>
      </c>
      <c r="C69" s="62" t="s">
        <v>224</v>
      </c>
      <c r="D69" s="62" t="s">
        <v>249</v>
      </c>
      <c r="E69" s="62" t="s">
        <v>63</v>
      </c>
      <c r="F69" s="62" t="s">
        <v>430</v>
      </c>
      <c r="G69" s="62" t="s">
        <v>431</v>
      </c>
      <c r="H69" s="62" t="s">
        <v>432</v>
      </c>
      <c r="I69" s="62" t="s">
        <v>433</v>
      </c>
      <c r="J69" s="62" t="s">
        <v>2118</v>
      </c>
    </row>
    <row r="70" spans="2:10" x14ac:dyDescent="0.25">
      <c r="B70" s="62" t="s">
        <v>2022</v>
      </c>
      <c r="C70" s="62" t="s">
        <v>224</v>
      </c>
      <c r="D70" s="62" t="s">
        <v>250</v>
      </c>
      <c r="E70" s="62" t="s">
        <v>64</v>
      </c>
      <c r="F70" s="62" t="s">
        <v>434</v>
      </c>
      <c r="G70" s="62" t="s">
        <v>435</v>
      </c>
      <c r="H70" s="62" t="s">
        <v>436</v>
      </c>
      <c r="I70" s="62" t="s">
        <v>437</v>
      </c>
      <c r="J70" s="62" t="s">
        <v>2119</v>
      </c>
    </row>
    <row r="71" spans="2:10" x14ac:dyDescent="0.25">
      <c r="B71" s="62" t="s">
        <v>2023</v>
      </c>
      <c r="C71" s="62" t="s">
        <v>224</v>
      </c>
      <c r="D71" s="62" t="s">
        <v>251</v>
      </c>
      <c r="E71" s="62" t="s">
        <v>65</v>
      </c>
      <c r="F71" s="62" t="s">
        <v>438</v>
      </c>
      <c r="G71" s="62" t="s">
        <v>439</v>
      </c>
      <c r="H71" s="62" t="s">
        <v>440</v>
      </c>
      <c r="I71" s="62" t="s">
        <v>441</v>
      </c>
      <c r="J71" s="62" t="s">
        <v>2120</v>
      </c>
    </row>
    <row r="72" spans="2:10" x14ac:dyDescent="0.25">
      <c r="B72" s="62" t="s">
        <v>2024</v>
      </c>
      <c r="C72" s="62" t="s">
        <v>224</v>
      </c>
      <c r="D72" s="62" t="s">
        <v>252</v>
      </c>
      <c r="E72" s="62" t="s">
        <v>66</v>
      </c>
      <c r="F72" s="62" t="s">
        <v>442</v>
      </c>
      <c r="G72" s="62" t="s">
        <v>443</v>
      </c>
      <c r="H72" s="62" t="s">
        <v>444</v>
      </c>
      <c r="I72" s="62" t="s">
        <v>445</v>
      </c>
      <c r="J72" s="62" t="s">
        <v>2121</v>
      </c>
    </row>
    <row r="73" spans="2:10" x14ac:dyDescent="0.25">
      <c r="B73" s="62" t="s">
        <v>2025</v>
      </c>
      <c r="C73" s="62" t="s">
        <v>224</v>
      </c>
      <c r="D73" s="62" t="s">
        <v>253</v>
      </c>
      <c r="E73" s="62" t="s">
        <v>67</v>
      </c>
      <c r="F73" s="62" t="s">
        <v>446</v>
      </c>
      <c r="G73" s="62" t="s">
        <v>447</v>
      </c>
      <c r="H73" s="62" t="s">
        <v>448</v>
      </c>
      <c r="I73" s="62" t="s">
        <v>449</v>
      </c>
      <c r="J73" s="62" t="s">
        <v>2122</v>
      </c>
    </row>
    <row r="74" spans="2:10" x14ac:dyDescent="0.25">
      <c r="B74" s="62" t="s">
        <v>2026</v>
      </c>
      <c r="C74" s="62" t="s">
        <v>224</v>
      </c>
      <c r="D74" s="62" t="s">
        <v>254</v>
      </c>
      <c r="E74" s="62" t="s">
        <v>68</v>
      </c>
      <c r="F74" s="62" t="s">
        <v>450</v>
      </c>
      <c r="G74" s="62" t="s">
        <v>451</v>
      </c>
      <c r="H74" s="62" t="s">
        <v>452</v>
      </c>
      <c r="I74" s="62" t="s">
        <v>453</v>
      </c>
      <c r="J74" s="62" t="s">
        <v>2123</v>
      </c>
    </row>
    <row r="75" spans="2:10" x14ac:dyDescent="0.25">
      <c r="B75" s="62" t="s">
        <v>2027</v>
      </c>
      <c r="C75" s="62" t="s">
        <v>224</v>
      </c>
      <c r="D75" s="62" t="s">
        <v>255</v>
      </c>
      <c r="E75" s="62" t="s">
        <v>69</v>
      </c>
      <c r="F75" s="62" t="s">
        <v>454</v>
      </c>
      <c r="G75" s="62" t="s">
        <v>455</v>
      </c>
      <c r="H75" s="62" t="s">
        <v>456</v>
      </c>
      <c r="I75" s="62" t="s">
        <v>457</v>
      </c>
      <c r="J75" s="62" t="s">
        <v>2124</v>
      </c>
    </row>
    <row r="76" spans="2:10" x14ac:dyDescent="0.25">
      <c r="B76" s="62" t="s">
        <v>2028</v>
      </c>
      <c r="C76" s="62" t="s">
        <v>224</v>
      </c>
      <c r="D76" s="62" t="s">
        <v>256</v>
      </c>
      <c r="E76" s="62" t="s">
        <v>70</v>
      </c>
      <c r="F76" s="62" t="s">
        <v>458</v>
      </c>
      <c r="G76" s="62" t="s">
        <v>459</v>
      </c>
      <c r="H76" s="62" t="s">
        <v>460</v>
      </c>
      <c r="I76" s="62" t="s">
        <v>461</v>
      </c>
      <c r="J76" s="62" t="s">
        <v>2125</v>
      </c>
    </row>
    <row r="77" spans="2:10" x14ac:dyDescent="0.25">
      <c r="B77" s="62" t="s">
        <v>2029</v>
      </c>
      <c r="C77" s="62" t="s">
        <v>224</v>
      </c>
      <c r="D77" s="62" t="s">
        <v>257</v>
      </c>
      <c r="E77" s="62" t="s">
        <v>71</v>
      </c>
      <c r="F77" s="62" t="s">
        <v>462</v>
      </c>
      <c r="G77" s="62" t="s">
        <v>463</v>
      </c>
      <c r="H77" s="62" t="s">
        <v>464</v>
      </c>
      <c r="I77" s="62" t="s">
        <v>465</v>
      </c>
      <c r="J77" s="62" t="s">
        <v>2126</v>
      </c>
    </row>
    <row r="78" spans="2:10" x14ac:dyDescent="0.25">
      <c r="B78" s="62" t="s">
        <v>2030</v>
      </c>
      <c r="C78" s="62" t="s">
        <v>224</v>
      </c>
      <c r="D78" s="62" t="s">
        <v>258</v>
      </c>
      <c r="E78" s="62" t="s">
        <v>72</v>
      </c>
      <c r="F78" s="62" t="s">
        <v>466</v>
      </c>
      <c r="G78" s="62" t="s">
        <v>467</v>
      </c>
      <c r="H78" s="62" t="s">
        <v>468</v>
      </c>
      <c r="I78" s="62" t="s">
        <v>469</v>
      </c>
      <c r="J78" s="62" t="s">
        <v>2127</v>
      </c>
    </row>
    <row r="79" spans="2:10" x14ac:dyDescent="0.25">
      <c r="B79" s="62" t="s">
        <v>2031</v>
      </c>
      <c r="C79" s="62" t="s">
        <v>224</v>
      </c>
      <c r="D79" s="62" t="s">
        <v>259</v>
      </c>
      <c r="E79" s="62" t="s">
        <v>73</v>
      </c>
      <c r="F79" s="62" t="s">
        <v>470</v>
      </c>
      <c r="G79" s="62" t="s">
        <v>471</v>
      </c>
      <c r="H79" s="62" t="s">
        <v>472</v>
      </c>
      <c r="I79" s="62" t="s">
        <v>473</v>
      </c>
      <c r="J79" s="62" t="s">
        <v>2128</v>
      </c>
    </row>
    <row r="80" spans="2:10" x14ac:dyDescent="0.25">
      <c r="B80" s="62" t="s">
        <v>2032</v>
      </c>
      <c r="C80" s="62" t="s">
        <v>224</v>
      </c>
      <c r="D80" s="62" t="s">
        <v>260</v>
      </c>
      <c r="E80" s="62" t="s">
        <v>174</v>
      </c>
      <c r="F80" s="62" t="s">
        <v>474</v>
      </c>
      <c r="G80" s="62" t="s">
        <v>475</v>
      </c>
      <c r="H80" s="62" t="s">
        <v>476</v>
      </c>
      <c r="I80" s="62" t="s">
        <v>477</v>
      </c>
      <c r="J80" s="62" t="s">
        <v>2129</v>
      </c>
    </row>
    <row r="81" spans="2:10" x14ac:dyDescent="0.25">
      <c r="B81" s="62" t="s">
        <v>2033</v>
      </c>
      <c r="C81" s="62" t="s">
        <v>224</v>
      </c>
      <c r="D81" s="62" t="s">
        <v>261</v>
      </c>
      <c r="E81" s="62" t="s">
        <v>74</v>
      </c>
      <c r="F81" s="62" t="s">
        <v>478</v>
      </c>
      <c r="G81" s="62" t="s">
        <v>479</v>
      </c>
      <c r="H81" s="62" t="s">
        <v>480</v>
      </c>
      <c r="I81" s="62" t="s">
        <v>481</v>
      </c>
      <c r="J81" s="62" t="s">
        <v>2130</v>
      </c>
    </row>
    <row r="82" spans="2:10" x14ac:dyDescent="0.25">
      <c r="B82" s="62" t="s">
        <v>2034</v>
      </c>
      <c r="C82" s="62" t="s">
        <v>224</v>
      </c>
      <c r="D82" s="62" t="s">
        <v>262</v>
      </c>
      <c r="E82" s="62" t="s">
        <v>75</v>
      </c>
      <c r="F82" s="62" t="s">
        <v>482</v>
      </c>
      <c r="G82" s="62" t="s">
        <v>483</v>
      </c>
      <c r="H82" s="62" t="s">
        <v>484</v>
      </c>
      <c r="I82" s="62" t="s">
        <v>485</v>
      </c>
      <c r="J82" s="62" t="s">
        <v>2131</v>
      </c>
    </row>
    <row r="83" spans="2:10" x14ac:dyDescent="0.25">
      <c r="B83" s="62" t="s">
        <v>2035</v>
      </c>
      <c r="C83" s="62" t="s">
        <v>224</v>
      </c>
      <c r="D83" s="62" t="s">
        <v>263</v>
      </c>
      <c r="E83" s="62" t="s">
        <v>76</v>
      </c>
      <c r="F83" s="62" t="s">
        <v>486</v>
      </c>
      <c r="G83" s="62" t="s">
        <v>487</v>
      </c>
      <c r="H83" s="62" t="s">
        <v>488</v>
      </c>
      <c r="I83" s="62" t="s">
        <v>489</v>
      </c>
      <c r="J83" s="62" t="s">
        <v>2132</v>
      </c>
    </row>
    <row r="84" spans="2:10" x14ac:dyDescent="0.25">
      <c r="B84" s="62" t="s">
        <v>2036</v>
      </c>
      <c r="C84" s="62" t="s">
        <v>224</v>
      </c>
      <c r="D84" s="62" t="s">
        <v>264</v>
      </c>
      <c r="E84" s="62" t="s">
        <v>77</v>
      </c>
      <c r="F84" s="62" t="s">
        <v>490</v>
      </c>
      <c r="G84" s="62" t="s">
        <v>491</v>
      </c>
      <c r="H84" s="62" t="s">
        <v>492</v>
      </c>
      <c r="I84" s="62" t="s">
        <v>493</v>
      </c>
      <c r="J84" s="62" t="s">
        <v>2133</v>
      </c>
    </row>
    <row r="85" spans="2:10" x14ac:dyDescent="0.25">
      <c r="B85" s="62" t="s">
        <v>2037</v>
      </c>
      <c r="C85" s="62" t="s">
        <v>224</v>
      </c>
      <c r="D85" s="62" t="s">
        <v>265</v>
      </c>
      <c r="E85" s="62" t="s">
        <v>78</v>
      </c>
      <c r="F85" s="62" t="s">
        <v>494</v>
      </c>
      <c r="G85" s="62" t="s">
        <v>495</v>
      </c>
      <c r="H85" s="62" t="s">
        <v>496</v>
      </c>
      <c r="I85" s="62" t="s">
        <v>497</v>
      </c>
      <c r="J85" s="62" t="s">
        <v>2134</v>
      </c>
    </row>
    <row r="86" spans="2:10" x14ac:dyDescent="0.25">
      <c r="B86" s="62" t="s">
        <v>2038</v>
      </c>
      <c r="C86" s="62" t="s">
        <v>224</v>
      </c>
      <c r="D86" s="62" t="s">
        <v>266</v>
      </c>
      <c r="E86" s="62" t="s">
        <v>79</v>
      </c>
      <c r="F86" s="62" t="s">
        <v>1504</v>
      </c>
      <c r="G86" s="62" t="s">
        <v>1505</v>
      </c>
      <c r="H86" s="62" t="s">
        <v>1506</v>
      </c>
      <c r="I86" s="62" t="s">
        <v>1507</v>
      </c>
      <c r="J86" s="62" t="s">
        <v>2135</v>
      </c>
    </row>
    <row r="87" spans="2:10" x14ac:dyDescent="0.25">
      <c r="B87" s="62" t="s">
        <v>2039</v>
      </c>
      <c r="E87" s="62" t="s">
        <v>80</v>
      </c>
      <c r="F87" s="62" t="s">
        <v>1508</v>
      </c>
      <c r="G87" s="62" t="s">
        <v>1509</v>
      </c>
      <c r="H87" s="62" t="s">
        <v>1510</v>
      </c>
      <c r="I87" s="62" t="s">
        <v>1511</v>
      </c>
      <c r="J87" s="62" t="s">
        <v>1956</v>
      </c>
    </row>
    <row r="88" spans="2:10" x14ac:dyDescent="0.25">
      <c r="B88" s="62" t="s">
        <v>2040</v>
      </c>
    </row>
    <row r="89" spans="2:10" x14ac:dyDescent="0.25">
      <c r="B89" s="62" t="s">
        <v>2041</v>
      </c>
      <c r="C89" s="62" t="s">
        <v>224</v>
      </c>
      <c r="D89" s="62" t="s">
        <v>267</v>
      </c>
      <c r="E89" s="62" t="s">
        <v>81</v>
      </c>
      <c r="F89" s="62" t="s">
        <v>498</v>
      </c>
      <c r="G89" s="62" t="s">
        <v>499</v>
      </c>
      <c r="H89" s="62" t="s">
        <v>500</v>
      </c>
      <c r="I89" s="62" t="s">
        <v>501</v>
      </c>
      <c r="J89" s="62" t="s">
        <v>2136</v>
      </c>
    </row>
    <row r="90" spans="2:10" x14ac:dyDescent="0.25">
      <c r="B90" s="62" t="s">
        <v>2042</v>
      </c>
      <c r="C90" s="62" t="s">
        <v>224</v>
      </c>
      <c r="D90" s="62" t="s">
        <v>268</v>
      </c>
      <c r="E90" s="62" t="s">
        <v>82</v>
      </c>
      <c r="F90" s="62" t="s">
        <v>502</v>
      </c>
      <c r="G90" s="62" t="s">
        <v>503</v>
      </c>
      <c r="H90" s="62" t="s">
        <v>504</v>
      </c>
      <c r="I90" s="62" t="s">
        <v>505</v>
      </c>
      <c r="J90" s="62" t="s">
        <v>2137</v>
      </c>
    </row>
    <row r="91" spans="2:10" x14ac:dyDescent="0.25">
      <c r="B91" s="62" t="s">
        <v>2043</v>
      </c>
      <c r="C91" s="62" t="s">
        <v>224</v>
      </c>
      <c r="D91" s="62" t="s">
        <v>269</v>
      </c>
      <c r="E91" s="62" t="s">
        <v>83</v>
      </c>
      <c r="F91" s="62" t="s">
        <v>506</v>
      </c>
      <c r="G91" s="62" t="s">
        <v>507</v>
      </c>
      <c r="H91" s="62" t="s">
        <v>508</v>
      </c>
      <c r="I91" s="62" t="s">
        <v>509</v>
      </c>
      <c r="J91" s="62" t="s">
        <v>2138</v>
      </c>
    </row>
    <row r="92" spans="2:10" x14ac:dyDescent="0.25">
      <c r="B92" s="62" t="s">
        <v>2044</v>
      </c>
      <c r="C92" s="62" t="s">
        <v>224</v>
      </c>
      <c r="D92" s="62" t="s">
        <v>270</v>
      </c>
      <c r="E92" s="62" t="s">
        <v>84</v>
      </c>
      <c r="F92" s="62" t="s">
        <v>510</v>
      </c>
      <c r="G92" s="62" t="s">
        <v>511</v>
      </c>
      <c r="H92" s="62" t="s">
        <v>512</v>
      </c>
      <c r="I92" s="62" t="s">
        <v>513</v>
      </c>
      <c r="J92" s="62" t="s">
        <v>2139</v>
      </c>
    </row>
    <row r="93" spans="2:10" x14ac:dyDescent="0.25">
      <c r="B93" s="62" t="s">
        <v>2045</v>
      </c>
      <c r="C93" s="62" t="s">
        <v>224</v>
      </c>
      <c r="D93" s="62" t="s">
        <v>271</v>
      </c>
      <c r="E93" s="62" t="s">
        <v>85</v>
      </c>
      <c r="F93" s="62" t="s">
        <v>514</v>
      </c>
      <c r="G93" s="62" t="s">
        <v>515</v>
      </c>
      <c r="H93" s="62" t="s">
        <v>516</v>
      </c>
      <c r="I93" s="62" t="s">
        <v>517</v>
      </c>
      <c r="J93" s="62" t="s">
        <v>2140</v>
      </c>
    </row>
    <row r="94" spans="2:10" x14ac:dyDescent="0.25">
      <c r="B94" s="62" t="s">
        <v>2046</v>
      </c>
      <c r="C94" s="62" t="s">
        <v>224</v>
      </c>
      <c r="D94" s="62" t="s">
        <v>272</v>
      </c>
      <c r="E94" s="62" t="s">
        <v>86</v>
      </c>
      <c r="F94" s="62" t="s">
        <v>518</v>
      </c>
      <c r="G94" s="62" t="s">
        <v>519</v>
      </c>
      <c r="H94" s="62" t="s">
        <v>520</v>
      </c>
      <c r="I94" s="62" t="s">
        <v>521</v>
      </c>
      <c r="J94" s="62" t="s">
        <v>2141</v>
      </c>
    </row>
    <row r="95" spans="2:10" x14ac:dyDescent="0.25">
      <c r="B95" s="62" t="s">
        <v>2047</v>
      </c>
      <c r="C95" s="62" t="s">
        <v>224</v>
      </c>
      <c r="D95" s="62" t="s">
        <v>273</v>
      </c>
      <c r="E95" s="62" t="s">
        <v>87</v>
      </c>
      <c r="F95" s="62" t="s">
        <v>522</v>
      </c>
      <c r="G95" s="62" t="s">
        <v>523</v>
      </c>
      <c r="H95" s="62" t="s">
        <v>524</v>
      </c>
      <c r="I95" s="62" t="s">
        <v>525</v>
      </c>
      <c r="J95" s="62" t="s">
        <v>2142</v>
      </c>
    </row>
    <row r="96" spans="2:10" x14ac:dyDescent="0.25">
      <c r="B96" s="62" t="s">
        <v>2048</v>
      </c>
      <c r="C96" s="62" t="s">
        <v>224</v>
      </c>
      <c r="D96" s="62" t="s">
        <v>274</v>
      </c>
      <c r="E96" s="62" t="s">
        <v>88</v>
      </c>
      <c r="F96" s="62" t="s">
        <v>526</v>
      </c>
      <c r="G96" s="62" t="s">
        <v>527</v>
      </c>
      <c r="H96" s="62" t="s">
        <v>528</v>
      </c>
      <c r="I96" s="62" t="s">
        <v>529</v>
      </c>
      <c r="J96" s="62" t="s">
        <v>2143</v>
      </c>
    </row>
    <row r="97" spans="2:10" x14ac:dyDescent="0.25">
      <c r="B97" s="62" t="s">
        <v>2049</v>
      </c>
      <c r="C97" s="62" t="s">
        <v>224</v>
      </c>
      <c r="D97" s="62" t="s">
        <v>275</v>
      </c>
      <c r="E97" s="62" t="s">
        <v>89</v>
      </c>
      <c r="F97" s="62" t="s">
        <v>1512</v>
      </c>
      <c r="G97" s="62" t="s">
        <v>1513</v>
      </c>
      <c r="H97" s="62" t="s">
        <v>1514</v>
      </c>
      <c r="I97" s="62" t="s">
        <v>1515</v>
      </c>
      <c r="J97" s="62" t="s">
        <v>2144</v>
      </c>
    </row>
    <row r="98" spans="2:10" x14ac:dyDescent="0.25">
      <c r="B98" s="62" t="s">
        <v>2050</v>
      </c>
      <c r="E98" s="62" t="s">
        <v>90</v>
      </c>
      <c r="F98" s="62" t="s">
        <v>1516</v>
      </c>
      <c r="G98" s="62" t="s">
        <v>1517</v>
      </c>
      <c r="H98" s="62" t="s">
        <v>1518</v>
      </c>
      <c r="I98" s="62" t="s">
        <v>1519</v>
      </c>
      <c r="J98" s="62" t="s">
        <v>1957</v>
      </c>
    </row>
    <row r="99" spans="2:10" x14ac:dyDescent="0.25">
      <c r="B99" s="62" t="s">
        <v>2051</v>
      </c>
    </row>
    <row r="100" spans="2:10" x14ac:dyDescent="0.25">
      <c r="B100" s="62" t="s">
        <v>2052</v>
      </c>
      <c r="C100" s="62" t="s">
        <v>224</v>
      </c>
      <c r="D100" s="62" t="s">
        <v>276</v>
      </c>
      <c r="E100" s="62" t="s">
        <v>91</v>
      </c>
      <c r="F100" s="62" t="s">
        <v>530</v>
      </c>
      <c r="G100" s="62" t="s">
        <v>531</v>
      </c>
      <c r="H100" s="62" t="s">
        <v>532</v>
      </c>
      <c r="I100" s="62" t="s">
        <v>533</v>
      </c>
      <c r="J100" s="62" t="s">
        <v>2145</v>
      </c>
    </row>
    <row r="101" spans="2:10" x14ac:dyDescent="0.25">
      <c r="B101" s="62" t="s">
        <v>2053</v>
      </c>
      <c r="C101" s="62" t="s">
        <v>224</v>
      </c>
      <c r="D101" s="62" t="s">
        <v>277</v>
      </c>
      <c r="E101" s="62" t="s">
        <v>92</v>
      </c>
      <c r="F101" s="62" t="s">
        <v>534</v>
      </c>
      <c r="G101" s="62" t="s">
        <v>535</v>
      </c>
      <c r="H101" s="62" t="s">
        <v>536</v>
      </c>
      <c r="I101" s="62" t="s">
        <v>537</v>
      </c>
      <c r="J101" s="62" t="s">
        <v>2146</v>
      </c>
    </row>
    <row r="102" spans="2:10" x14ac:dyDescent="0.25">
      <c r="B102" s="62" t="s">
        <v>2054</v>
      </c>
      <c r="C102" s="62" t="s">
        <v>224</v>
      </c>
      <c r="D102" s="62" t="s">
        <v>278</v>
      </c>
      <c r="E102" s="62" t="s">
        <v>93</v>
      </c>
      <c r="F102" s="62" t="s">
        <v>538</v>
      </c>
      <c r="G102" s="62" t="s">
        <v>539</v>
      </c>
      <c r="H102" s="62" t="s">
        <v>540</v>
      </c>
      <c r="I102" s="62" t="s">
        <v>541</v>
      </c>
      <c r="J102" s="62" t="s">
        <v>2147</v>
      </c>
    </row>
    <row r="103" spans="2:10" x14ac:dyDescent="0.25">
      <c r="B103" s="62" t="s">
        <v>2055</v>
      </c>
      <c r="C103" s="62" t="s">
        <v>224</v>
      </c>
      <c r="D103" s="62" t="s">
        <v>279</v>
      </c>
      <c r="E103" s="62" t="s">
        <v>94</v>
      </c>
      <c r="F103" s="62" t="s">
        <v>542</v>
      </c>
      <c r="G103" s="62" t="s">
        <v>543</v>
      </c>
      <c r="H103" s="62" t="s">
        <v>544</v>
      </c>
      <c r="I103" s="62" t="s">
        <v>545</v>
      </c>
      <c r="J103" s="62" t="s">
        <v>2148</v>
      </c>
    </row>
    <row r="104" spans="2:10" x14ac:dyDescent="0.25">
      <c r="B104" s="62" t="s">
        <v>2056</v>
      </c>
      <c r="C104" s="62" t="s">
        <v>224</v>
      </c>
      <c r="D104" s="62" t="s">
        <v>280</v>
      </c>
      <c r="E104" s="62" t="s">
        <v>95</v>
      </c>
      <c r="F104" s="62" t="s">
        <v>546</v>
      </c>
      <c r="G104" s="62" t="s">
        <v>547</v>
      </c>
      <c r="H104" s="62" t="s">
        <v>548</v>
      </c>
      <c r="I104" s="62" t="s">
        <v>549</v>
      </c>
      <c r="J104" s="62" t="s">
        <v>2149</v>
      </c>
    </row>
    <row r="105" spans="2:10" x14ac:dyDescent="0.25">
      <c r="B105" s="62" t="s">
        <v>2057</v>
      </c>
      <c r="C105" s="62" t="s">
        <v>224</v>
      </c>
      <c r="D105" s="62" t="s">
        <v>281</v>
      </c>
      <c r="E105" s="62" t="s">
        <v>96</v>
      </c>
      <c r="F105" s="62" t="s">
        <v>550</v>
      </c>
      <c r="G105" s="62" t="s">
        <v>551</v>
      </c>
      <c r="H105" s="62" t="s">
        <v>552</v>
      </c>
      <c r="I105" s="62" t="s">
        <v>553</v>
      </c>
      <c r="J105" s="62" t="s">
        <v>2150</v>
      </c>
    </row>
    <row r="106" spans="2:10" x14ac:dyDescent="0.25">
      <c r="B106" s="62" t="s">
        <v>2058</v>
      </c>
      <c r="C106" s="62" t="s">
        <v>224</v>
      </c>
      <c r="D106" s="62" t="s">
        <v>282</v>
      </c>
      <c r="E106" s="62" t="s">
        <v>97</v>
      </c>
      <c r="F106" s="62" t="s">
        <v>554</v>
      </c>
      <c r="G106" s="62" t="s">
        <v>555</v>
      </c>
      <c r="H106" s="62" t="s">
        <v>556</v>
      </c>
      <c r="I106" s="62" t="s">
        <v>557</v>
      </c>
      <c r="J106" s="62" t="s">
        <v>2151</v>
      </c>
    </row>
    <row r="107" spans="2:10" x14ac:dyDescent="0.25">
      <c r="B107" s="62" t="s">
        <v>2059</v>
      </c>
      <c r="C107" s="62" t="s">
        <v>224</v>
      </c>
      <c r="D107" s="62" t="s">
        <v>283</v>
      </c>
      <c r="E107" s="62" t="s">
        <v>98</v>
      </c>
      <c r="F107" s="62" t="s">
        <v>558</v>
      </c>
      <c r="G107" s="62" t="s">
        <v>559</v>
      </c>
      <c r="H107" s="62" t="s">
        <v>560</v>
      </c>
      <c r="I107" s="62" t="s">
        <v>561</v>
      </c>
      <c r="J107" s="62" t="s">
        <v>2152</v>
      </c>
    </row>
    <row r="108" spans="2:10" x14ac:dyDescent="0.25">
      <c r="B108" s="62" t="s">
        <v>2060</v>
      </c>
      <c r="C108" s="62" t="s">
        <v>224</v>
      </c>
      <c r="D108" s="62" t="s">
        <v>284</v>
      </c>
      <c r="E108" s="62" t="s">
        <v>99</v>
      </c>
      <c r="F108" s="62" t="s">
        <v>562</v>
      </c>
      <c r="G108" s="62" t="s">
        <v>563</v>
      </c>
      <c r="H108" s="62" t="s">
        <v>564</v>
      </c>
      <c r="I108" s="62" t="s">
        <v>565</v>
      </c>
      <c r="J108" s="62" t="s">
        <v>2153</v>
      </c>
    </row>
    <row r="109" spans="2:10" x14ac:dyDescent="0.25">
      <c r="B109" s="62" t="s">
        <v>2061</v>
      </c>
      <c r="C109" s="62" t="s">
        <v>224</v>
      </c>
      <c r="D109" s="62" t="s">
        <v>285</v>
      </c>
      <c r="E109" s="62" t="s">
        <v>100</v>
      </c>
      <c r="F109" s="62" t="s">
        <v>566</v>
      </c>
      <c r="G109" s="62" t="s">
        <v>567</v>
      </c>
      <c r="H109" s="62" t="s">
        <v>568</v>
      </c>
      <c r="I109" s="62" t="s">
        <v>569</v>
      </c>
      <c r="J109" s="62" t="s">
        <v>2154</v>
      </c>
    </row>
    <row r="110" spans="2:10" x14ac:dyDescent="0.25">
      <c r="B110" s="62" t="s">
        <v>2062</v>
      </c>
      <c r="C110" s="62" t="s">
        <v>224</v>
      </c>
      <c r="D110" s="62" t="s">
        <v>286</v>
      </c>
      <c r="E110" s="62" t="s">
        <v>101</v>
      </c>
      <c r="F110" s="62" t="s">
        <v>570</v>
      </c>
      <c r="G110" s="62" t="s">
        <v>571</v>
      </c>
      <c r="H110" s="62" t="s">
        <v>572</v>
      </c>
      <c r="I110" s="62" t="s">
        <v>573</v>
      </c>
      <c r="J110" s="62" t="s">
        <v>2155</v>
      </c>
    </row>
    <row r="111" spans="2:10" x14ac:dyDescent="0.25">
      <c r="B111" s="62" t="s">
        <v>2063</v>
      </c>
      <c r="C111" s="62" t="s">
        <v>224</v>
      </c>
      <c r="D111" s="62" t="s">
        <v>287</v>
      </c>
      <c r="E111" s="62" t="s">
        <v>102</v>
      </c>
      <c r="F111" s="62" t="s">
        <v>574</v>
      </c>
      <c r="G111" s="62" t="s">
        <v>575</v>
      </c>
      <c r="H111" s="62" t="s">
        <v>576</v>
      </c>
      <c r="I111" s="62" t="s">
        <v>577</v>
      </c>
      <c r="J111" s="62" t="s">
        <v>2156</v>
      </c>
    </row>
    <row r="112" spans="2:10" x14ac:dyDescent="0.25">
      <c r="B112" s="62" t="s">
        <v>2064</v>
      </c>
      <c r="C112" s="62" t="s">
        <v>224</v>
      </c>
      <c r="D112" s="62" t="s">
        <v>288</v>
      </c>
      <c r="E112" s="62" t="s">
        <v>103</v>
      </c>
      <c r="F112" s="62" t="s">
        <v>578</v>
      </c>
      <c r="G112" s="62" t="s">
        <v>579</v>
      </c>
      <c r="H112" s="62" t="s">
        <v>580</v>
      </c>
      <c r="I112" s="62" t="s">
        <v>581</v>
      </c>
      <c r="J112" s="62" t="s">
        <v>2157</v>
      </c>
    </row>
    <row r="113" spans="2:10" x14ac:dyDescent="0.25">
      <c r="B113" s="62" t="s">
        <v>2065</v>
      </c>
      <c r="C113" s="62" t="s">
        <v>224</v>
      </c>
      <c r="D113" s="62" t="s">
        <v>289</v>
      </c>
      <c r="E113" s="62" t="s">
        <v>104</v>
      </c>
      <c r="F113" s="62" t="s">
        <v>582</v>
      </c>
      <c r="G113" s="62" t="s">
        <v>583</v>
      </c>
      <c r="H113" s="62" t="s">
        <v>584</v>
      </c>
      <c r="I113" s="62" t="s">
        <v>585</v>
      </c>
      <c r="J113" s="62" t="s">
        <v>2158</v>
      </c>
    </row>
    <row r="114" spans="2:10" x14ac:dyDescent="0.25">
      <c r="B114" s="62" t="s">
        <v>2066</v>
      </c>
      <c r="C114" s="62" t="s">
        <v>224</v>
      </c>
      <c r="D114" s="62" t="s">
        <v>290</v>
      </c>
      <c r="E114" s="62" t="s">
        <v>105</v>
      </c>
      <c r="F114" s="62" t="s">
        <v>586</v>
      </c>
      <c r="G114" s="62" t="s">
        <v>587</v>
      </c>
      <c r="H114" s="62" t="s">
        <v>588</v>
      </c>
      <c r="I114" s="62" t="s">
        <v>589</v>
      </c>
      <c r="J114" s="62" t="s">
        <v>2159</v>
      </c>
    </row>
    <row r="115" spans="2:10" x14ac:dyDescent="0.25">
      <c r="B115" s="62" t="s">
        <v>2067</v>
      </c>
      <c r="C115" s="62" t="s">
        <v>224</v>
      </c>
      <c r="D115" s="62" t="s">
        <v>291</v>
      </c>
      <c r="E115" s="62" t="s">
        <v>106</v>
      </c>
      <c r="F115" s="62" t="s">
        <v>590</v>
      </c>
      <c r="G115" s="62" t="s">
        <v>591</v>
      </c>
      <c r="H115" s="62" t="s">
        <v>592</v>
      </c>
      <c r="I115" s="62" t="s">
        <v>593</v>
      </c>
      <c r="J115" s="62" t="s">
        <v>2160</v>
      </c>
    </row>
    <row r="116" spans="2:10" x14ac:dyDescent="0.25">
      <c r="B116" s="62" t="s">
        <v>2068</v>
      </c>
      <c r="C116" s="62" t="s">
        <v>224</v>
      </c>
      <c r="D116" s="62" t="s">
        <v>292</v>
      </c>
      <c r="E116" s="62" t="s">
        <v>107</v>
      </c>
      <c r="F116" s="62" t="s">
        <v>594</v>
      </c>
      <c r="G116" s="62" t="s">
        <v>595</v>
      </c>
      <c r="H116" s="62" t="s">
        <v>596</v>
      </c>
      <c r="I116" s="62" t="s">
        <v>597</v>
      </c>
      <c r="J116" s="62" t="s">
        <v>2161</v>
      </c>
    </row>
    <row r="117" spans="2:10" x14ac:dyDescent="0.25">
      <c r="B117" s="62" t="s">
        <v>2069</v>
      </c>
      <c r="C117" s="62" t="s">
        <v>224</v>
      </c>
      <c r="D117" s="62" t="s">
        <v>293</v>
      </c>
      <c r="E117" s="62" t="s">
        <v>108</v>
      </c>
      <c r="F117" s="62" t="s">
        <v>598</v>
      </c>
      <c r="G117" s="62" t="s">
        <v>599</v>
      </c>
      <c r="H117" s="62" t="s">
        <v>600</v>
      </c>
      <c r="I117" s="62" t="s">
        <v>601</v>
      </c>
      <c r="J117" s="62" t="s">
        <v>2162</v>
      </c>
    </row>
    <row r="118" spans="2:10" x14ac:dyDescent="0.25">
      <c r="B118" s="62" t="s">
        <v>2070</v>
      </c>
      <c r="C118" s="62" t="s">
        <v>224</v>
      </c>
      <c r="D118" s="62" t="s">
        <v>294</v>
      </c>
      <c r="E118" s="62" t="s">
        <v>109</v>
      </c>
      <c r="F118" s="62" t="s">
        <v>602</v>
      </c>
      <c r="G118" s="62" t="s">
        <v>603</v>
      </c>
      <c r="H118" s="62" t="s">
        <v>604</v>
      </c>
      <c r="I118" s="62" t="s">
        <v>605</v>
      </c>
      <c r="J118" s="62" t="s">
        <v>2163</v>
      </c>
    </row>
    <row r="119" spans="2:10" x14ac:dyDescent="0.25">
      <c r="B119" s="62" t="s">
        <v>2071</v>
      </c>
      <c r="C119" s="62" t="s">
        <v>224</v>
      </c>
      <c r="D119" s="62" t="s">
        <v>295</v>
      </c>
      <c r="E119" s="62" t="s">
        <v>110</v>
      </c>
      <c r="F119" s="62" t="s">
        <v>1520</v>
      </c>
      <c r="G119" s="62" t="s">
        <v>1521</v>
      </c>
      <c r="H119" s="62" t="s">
        <v>1522</v>
      </c>
      <c r="I119" s="62" t="s">
        <v>1523</v>
      </c>
      <c r="J119" s="62" t="s">
        <v>2164</v>
      </c>
    </row>
    <row r="120" spans="2:10" x14ac:dyDescent="0.25">
      <c r="B120" s="62" t="s">
        <v>2072</v>
      </c>
      <c r="E120" s="62" t="s">
        <v>111</v>
      </c>
      <c r="F120" s="62" t="s">
        <v>1524</v>
      </c>
      <c r="G120" s="62" t="s">
        <v>1525</v>
      </c>
      <c r="H120" s="62" t="s">
        <v>1526</v>
      </c>
      <c r="I120" s="62" t="s">
        <v>1527</v>
      </c>
      <c r="J120" s="62" t="s">
        <v>1958</v>
      </c>
    </row>
    <row r="121" spans="2:10" x14ac:dyDescent="0.25">
      <c r="B121" s="62" t="s">
        <v>2073</v>
      </c>
    </row>
    <row r="122" spans="2:10" x14ac:dyDescent="0.25">
      <c r="B122" s="62" t="s">
        <v>2074</v>
      </c>
      <c r="E122" s="62" t="s">
        <v>112</v>
      </c>
      <c r="F122" s="62" t="s">
        <v>1528</v>
      </c>
      <c r="G122" s="62" t="s">
        <v>1529</v>
      </c>
      <c r="H122" s="62" t="s">
        <v>1530</v>
      </c>
      <c r="I122" s="62" t="s">
        <v>1531</v>
      </c>
      <c r="J122" s="62" t="s">
        <v>1959</v>
      </c>
    </row>
    <row r="123" spans="2:10" x14ac:dyDescent="0.25">
      <c r="B123" s="62" t="s">
        <v>2075</v>
      </c>
    </row>
    <row r="124" spans="2:10" x14ac:dyDescent="0.25">
      <c r="B124" s="62" t="s">
        <v>2076</v>
      </c>
      <c r="E124" s="62" t="s">
        <v>2345</v>
      </c>
      <c r="F124" s="62" t="s">
        <v>1532</v>
      </c>
      <c r="G124" s="62" t="s">
        <v>1533</v>
      </c>
      <c r="H124" s="62" t="s">
        <v>1534</v>
      </c>
      <c r="I124" s="62" t="s">
        <v>1535</v>
      </c>
      <c r="J124" s="62" t="s">
        <v>1960</v>
      </c>
    </row>
    <row r="125" spans="2:10" x14ac:dyDescent="0.25">
      <c r="B125" s="62" t="s">
        <v>2077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35387-6B9D-4422-9F69-2126DE4F9D7D}">
  <dimension ref="A1:L33"/>
  <sheetViews>
    <sheetView workbookViewId="0"/>
  </sheetViews>
  <sheetFormatPr defaultRowHeight="15" x14ac:dyDescent="0.25"/>
  <sheetData>
    <row r="1" spans="1:12" x14ac:dyDescent="0.25">
      <c r="A1" s="62" t="s">
        <v>2364</v>
      </c>
      <c r="B1" s="62" t="s">
        <v>115</v>
      </c>
      <c r="C1" s="62" t="s">
        <v>116</v>
      </c>
      <c r="D1" s="62" t="s">
        <v>117</v>
      </c>
      <c r="E1" s="62" t="s">
        <v>118</v>
      </c>
      <c r="F1" s="62" t="s">
        <v>119</v>
      </c>
      <c r="G1" s="62" t="s">
        <v>120</v>
      </c>
    </row>
    <row r="2" spans="1:12" x14ac:dyDescent="0.25">
      <c r="A2" s="62" t="s">
        <v>121</v>
      </c>
      <c r="B2" s="62" t="s">
        <v>122</v>
      </c>
      <c r="C2" s="62" t="s">
        <v>2367</v>
      </c>
      <c r="E2" s="62" t="s">
        <v>123</v>
      </c>
      <c r="F2" s="62" t="s">
        <v>119</v>
      </c>
      <c r="G2" s="62" t="s">
        <v>120</v>
      </c>
    </row>
    <row r="3" spans="1:12" x14ac:dyDescent="0.25">
      <c r="A3" s="62" t="s">
        <v>121</v>
      </c>
      <c r="B3" s="62" t="s">
        <v>124</v>
      </c>
      <c r="C3" s="62" t="s">
        <v>2347</v>
      </c>
      <c r="E3" s="62" t="s">
        <v>125</v>
      </c>
      <c r="F3" s="62" t="s">
        <v>119</v>
      </c>
      <c r="G3" s="62" t="s">
        <v>120</v>
      </c>
    </row>
    <row r="4" spans="1:12" x14ac:dyDescent="0.25">
      <c r="A4" s="62" t="s">
        <v>121</v>
      </c>
      <c r="B4" s="62" t="s">
        <v>124</v>
      </c>
      <c r="C4" s="62" t="s">
        <v>2348</v>
      </c>
      <c r="E4" s="62" t="s">
        <v>125</v>
      </c>
      <c r="F4" s="62" t="s">
        <v>119</v>
      </c>
      <c r="G4" s="62" t="s">
        <v>120</v>
      </c>
    </row>
    <row r="8" spans="1:12" x14ac:dyDescent="0.25">
      <c r="I8" s="62" t="s">
        <v>126</v>
      </c>
    </row>
    <row r="9" spans="1:12" x14ac:dyDescent="0.25">
      <c r="I9" s="62" t="s">
        <v>127</v>
      </c>
      <c r="J9" s="62" t="s">
        <v>189</v>
      </c>
      <c r="K9" s="62" t="s">
        <v>644</v>
      </c>
      <c r="L9" s="62" t="s">
        <v>645</v>
      </c>
    </row>
    <row r="10" spans="1:12" x14ac:dyDescent="0.25">
      <c r="I10" s="62" t="s">
        <v>128</v>
      </c>
      <c r="J10" s="62" t="s">
        <v>606</v>
      </c>
      <c r="K10" s="62" t="s">
        <v>119</v>
      </c>
      <c r="L10" s="62" t="s">
        <v>120</v>
      </c>
    </row>
    <row r="11" spans="1:12" x14ac:dyDescent="0.25">
      <c r="I11" s="62" t="s">
        <v>129</v>
      </c>
      <c r="J11" s="62" t="s">
        <v>637</v>
      </c>
      <c r="K11" s="62" t="s">
        <v>119</v>
      </c>
      <c r="L11" s="62" t="s">
        <v>120</v>
      </c>
    </row>
    <row r="12" spans="1:12" x14ac:dyDescent="0.25">
      <c r="I12" s="62" t="s">
        <v>130</v>
      </c>
      <c r="J12" s="62" t="s">
        <v>638</v>
      </c>
      <c r="K12" s="62" t="s">
        <v>119</v>
      </c>
      <c r="L12" s="62" t="s">
        <v>120</v>
      </c>
    </row>
    <row r="14" spans="1:12" x14ac:dyDescent="0.25">
      <c r="I14" s="62" t="s">
        <v>131</v>
      </c>
    </row>
    <row r="15" spans="1:12" x14ac:dyDescent="0.25">
      <c r="I15" s="62" t="s">
        <v>132</v>
      </c>
      <c r="J15" s="62" t="s">
        <v>298</v>
      </c>
    </row>
    <row r="16" spans="1:12" x14ac:dyDescent="0.25">
      <c r="I16" s="62" t="s">
        <v>133</v>
      </c>
      <c r="J16" s="62" t="s">
        <v>164</v>
      </c>
    </row>
    <row r="17" spans="9:12" x14ac:dyDescent="0.25">
      <c r="I17" s="62" t="s">
        <v>134</v>
      </c>
      <c r="J17" s="62" t="s">
        <v>163</v>
      </c>
      <c r="K17" s="62" t="s">
        <v>119</v>
      </c>
      <c r="L17" s="62" t="s">
        <v>135</v>
      </c>
    </row>
    <row r="18" spans="9:12" x14ac:dyDescent="0.25">
      <c r="I18" s="62" t="s">
        <v>136</v>
      </c>
    </row>
    <row r="19" spans="9:12" x14ac:dyDescent="0.25">
      <c r="I19" s="62" t="s">
        <v>10</v>
      </c>
    </row>
    <row r="21" spans="9:12" x14ac:dyDescent="0.25">
      <c r="I21" s="62" t="s">
        <v>126</v>
      </c>
    </row>
    <row r="22" spans="9:12" x14ac:dyDescent="0.25">
      <c r="I22" s="62" t="s">
        <v>175</v>
      </c>
      <c r="J22" s="62" t="s">
        <v>607</v>
      </c>
      <c r="K22" s="62" t="s">
        <v>119</v>
      </c>
      <c r="L22" s="62" t="s">
        <v>120</v>
      </c>
    </row>
    <row r="23" spans="9:12" x14ac:dyDescent="0.25">
      <c r="I23" s="62" t="s">
        <v>176</v>
      </c>
      <c r="J23" s="62" t="s">
        <v>608</v>
      </c>
      <c r="K23" s="62" t="s">
        <v>119</v>
      </c>
      <c r="L23" s="62" t="s">
        <v>120</v>
      </c>
    </row>
    <row r="24" spans="9:12" x14ac:dyDescent="0.25">
      <c r="I24" s="62" t="s">
        <v>177</v>
      </c>
      <c r="J24" s="62" t="s">
        <v>639</v>
      </c>
      <c r="K24" s="62" t="s">
        <v>119</v>
      </c>
      <c r="L24" s="62" t="s">
        <v>120</v>
      </c>
    </row>
    <row r="25" spans="9:12" x14ac:dyDescent="0.25">
      <c r="I25" s="62" t="s">
        <v>178</v>
      </c>
      <c r="J25" s="62" t="s">
        <v>640</v>
      </c>
      <c r="K25" s="62" t="s">
        <v>119</v>
      </c>
      <c r="L25" s="62" t="s">
        <v>120</v>
      </c>
    </row>
    <row r="26" spans="9:12" x14ac:dyDescent="0.25">
      <c r="I26" s="62" t="s">
        <v>179</v>
      </c>
      <c r="J26" s="62" t="s">
        <v>641</v>
      </c>
      <c r="K26" s="62" t="s">
        <v>119</v>
      </c>
      <c r="L26" s="62" t="s">
        <v>120</v>
      </c>
    </row>
    <row r="27" spans="9:12" x14ac:dyDescent="0.25">
      <c r="I27" s="62" t="s">
        <v>180</v>
      </c>
      <c r="J27" s="62" t="s">
        <v>642</v>
      </c>
      <c r="K27" s="62" t="s">
        <v>119</v>
      </c>
      <c r="L27" s="62" t="s">
        <v>120</v>
      </c>
    </row>
    <row r="28" spans="9:12" x14ac:dyDescent="0.25">
      <c r="I28" s="62" t="s">
        <v>181</v>
      </c>
      <c r="J28" s="62" t="s">
        <v>631</v>
      </c>
      <c r="K28" s="62" t="s">
        <v>119</v>
      </c>
      <c r="L28" s="62" t="s">
        <v>120</v>
      </c>
    </row>
    <row r="30" spans="9:12" x14ac:dyDescent="0.25">
      <c r="J30" s="62" t="s">
        <v>1961</v>
      </c>
    </row>
    <row r="31" spans="9:12" x14ac:dyDescent="0.25">
      <c r="I31" s="62" t="s">
        <v>2078</v>
      </c>
      <c r="J31" s="62" t="s">
        <v>1962</v>
      </c>
    </row>
    <row r="32" spans="9:12" x14ac:dyDescent="0.25">
      <c r="J32" s="62" t="s">
        <v>1963</v>
      </c>
    </row>
    <row r="33" spans="10:10" x14ac:dyDescent="0.25">
      <c r="J33" s="62" t="s">
        <v>1964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5BAF5-C29F-41DD-AFA1-05417408C2DF}">
  <dimension ref="A1:W12"/>
  <sheetViews>
    <sheetView workbookViewId="0"/>
  </sheetViews>
  <sheetFormatPr defaultRowHeight="15" x14ac:dyDescent="0.25"/>
  <sheetData>
    <row r="1" spans="1:23" x14ac:dyDescent="0.25">
      <c r="A1" s="62" t="s">
        <v>2366</v>
      </c>
      <c r="B1" s="62" t="s">
        <v>137</v>
      </c>
    </row>
    <row r="3" spans="1:23" x14ac:dyDescent="0.25">
      <c r="C3" s="62" t="s">
        <v>138</v>
      </c>
      <c r="D3" s="62" t="s">
        <v>139</v>
      </c>
      <c r="E3" s="62" t="s">
        <v>140</v>
      </c>
      <c r="F3" s="62" t="s">
        <v>141</v>
      </c>
    </row>
    <row r="4" spans="1:23" x14ac:dyDescent="0.25">
      <c r="B4" s="62" t="s">
        <v>609</v>
      </c>
      <c r="C4" s="62" t="s">
        <v>610</v>
      </c>
      <c r="D4" s="62" t="s">
        <v>611</v>
      </c>
      <c r="E4" s="62" t="s">
        <v>612</v>
      </c>
      <c r="F4" s="62" t="s">
        <v>613</v>
      </c>
    </row>
    <row r="5" spans="1:23" x14ac:dyDescent="0.25">
      <c r="H5" s="62" t="s">
        <v>142</v>
      </c>
      <c r="I5" s="62" t="s">
        <v>614</v>
      </c>
    </row>
    <row r="6" spans="1:23" x14ac:dyDescent="0.25">
      <c r="H6" s="62" t="s">
        <v>143</v>
      </c>
      <c r="I6" s="62" t="s">
        <v>615</v>
      </c>
      <c r="K6" s="62" t="s">
        <v>144</v>
      </c>
    </row>
    <row r="7" spans="1:23" x14ac:dyDescent="0.25">
      <c r="H7" s="62" t="s">
        <v>145</v>
      </c>
      <c r="I7" s="62" t="s">
        <v>616</v>
      </c>
      <c r="K7" s="62" t="s">
        <v>161</v>
      </c>
      <c r="L7" s="62" t="s">
        <v>224</v>
      </c>
      <c r="M7" s="62" t="s">
        <v>617</v>
      </c>
      <c r="N7" s="62" t="s">
        <v>618</v>
      </c>
      <c r="O7" s="62" t="s">
        <v>619</v>
      </c>
      <c r="P7" s="62" t="s">
        <v>620</v>
      </c>
      <c r="Q7" s="62" t="s">
        <v>621</v>
      </c>
      <c r="R7" s="62" t="s">
        <v>622</v>
      </c>
      <c r="S7" s="62" t="s">
        <v>623</v>
      </c>
      <c r="T7" s="62" t="s">
        <v>624</v>
      </c>
      <c r="U7" s="62" t="s">
        <v>625</v>
      </c>
      <c r="V7" s="62" t="s">
        <v>626</v>
      </c>
      <c r="W7" s="62" t="s">
        <v>627</v>
      </c>
    </row>
    <row r="8" spans="1:23" x14ac:dyDescent="0.25">
      <c r="H8" s="62" t="s">
        <v>146</v>
      </c>
      <c r="I8" s="62" t="s">
        <v>628</v>
      </c>
      <c r="K8" s="62" t="s">
        <v>161</v>
      </c>
      <c r="L8" s="62" t="s">
        <v>147</v>
      </c>
      <c r="M8" s="62" t="s">
        <v>148</v>
      </c>
      <c r="N8" s="62" t="s">
        <v>149</v>
      </c>
      <c r="O8" s="62" t="s">
        <v>150</v>
      </c>
      <c r="P8" s="62" t="s">
        <v>151</v>
      </c>
      <c r="Q8" s="62" t="s">
        <v>152</v>
      </c>
      <c r="R8" s="62" t="s">
        <v>153</v>
      </c>
      <c r="S8" s="62" t="s">
        <v>154</v>
      </c>
      <c r="T8" s="62" t="s">
        <v>155</v>
      </c>
      <c r="U8" s="62" t="s">
        <v>156</v>
      </c>
      <c r="V8" s="62" t="s">
        <v>157</v>
      </c>
      <c r="W8" s="62" t="s">
        <v>158</v>
      </c>
    </row>
    <row r="10" spans="1:23" x14ac:dyDescent="0.25">
      <c r="H10" s="62" t="s">
        <v>159</v>
      </c>
      <c r="I10" s="62" t="s">
        <v>629</v>
      </c>
    </row>
    <row r="11" spans="1:23" x14ac:dyDescent="0.25">
      <c r="H11" s="62" t="s">
        <v>159</v>
      </c>
      <c r="I11" s="62" t="s">
        <v>630</v>
      </c>
    </row>
    <row r="12" spans="1:23" x14ac:dyDescent="0.25">
      <c r="H12" s="62" t="s">
        <v>159</v>
      </c>
      <c r="I12" s="62" t="s">
        <v>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5136-59A3-4C87-BCF3-AE6D7190F757}">
  <sheetPr codeName="Sheet4"/>
  <dimension ref="A1:O133"/>
  <sheetViews>
    <sheetView zoomScaleNormal="100" workbookViewId="0">
      <selection activeCell="K8" sqref="K8"/>
    </sheetView>
  </sheetViews>
  <sheetFormatPr defaultColWidth="8.85546875" defaultRowHeight="12.75" x14ac:dyDescent="0.2"/>
  <cols>
    <col min="1" max="1" width="17" style="19" hidden="1" customWidth="1"/>
    <col min="2" max="2" width="10.85546875" style="19" hidden="1" customWidth="1"/>
    <col min="3" max="4" width="10.7109375" style="19" hidden="1" customWidth="1"/>
    <col min="5" max="5" width="31.7109375" style="19" bestFit="1" customWidth="1"/>
    <col min="6" max="12" width="9.5703125" style="19" bestFit="1" customWidth="1"/>
    <col min="13" max="16384" width="8.85546875" style="19"/>
  </cols>
  <sheetData>
    <row r="1" spans="1:12" hidden="1" x14ac:dyDescent="0.2">
      <c r="A1" s="9" t="s">
        <v>2359</v>
      </c>
      <c r="B1" s="10" t="s">
        <v>0</v>
      </c>
      <c r="C1" s="10" t="s">
        <v>1</v>
      </c>
      <c r="D1" s="10" t="s">
        <v>1</v>
      </c>
      <c r="E1" s="9" t="s">
        <v>183</v>
      </c>
      <c r="F1" s="9" t="s">
        <v>183</v>
      </c>
      <c r="G1" s="9" t="s">
        <v>183</v>
      </c>
      <c r="H1" s="9" t="s">
        <v>183</v>
      </c>
      <c r="I1" s="9" t="s">
        <v>183</v>
      </c>
      <c r="J1" s="9" t="s">
        <v>183</v>
      </c>
      <c r="K1" s="9" t="s">
        <v>183</v>
      </c>
      <c r="L1" s="51" t="s">
        <v>633</v>
      </c>
    </row>
    <row r="2" spans="1:12" hidden="1" x14ac:dyDescent="0.2">
      <c r="A2" s="10" t="s">
        <v>1</v>
      </c>
      <c r="B2" s="10"/>
      <c r="C2" s="10"/>
      <c r="D2" s="10" t="s">
        <v>184</v>
      </c>
      <c r="E2" s="10" t="s">
        <v>184</v>
      </c>
      <c r="F2" s="10" t="s">
        <v>184</v>
      </c>
      <c r="G2" s="10" t="s">
        <v>184</v>
      </c>
      <c r="H2" s="10" t="s">
        <v>184</v>
      </c>
      <c r="I2" s="10" t="s">
        <v>184</v>
      </c>
      <c r="J2" s="10" t="s">
        <v>184</v>
      </c>
      <c r="K2" s="10" t="s">
        <v>184</v>
      </c>
      <c r="L2" s="51" t="s">
        <v>184</v>
      </c>
    </row>
    <row r="3" spans="1:12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2" s="16" customFormat="1" x14ac:dyDescent="0.2">
      <c r="A4" s="24" t="s">
        <v>2</v>
      </c>
      <c r="B4" s="24" t="s">
        <v>170</v>
      </c>
      <c r="E4" s="85" t="s">
        <v>3</v>
      </c>
      <c r="F4" s="85"/>
      <c r="G4" s="85"/>
      <c r="H4" s="85"/>
      <c r="I4" s="85"/>
      <c r="J4" s="85"/>
      <c r="K4" s="85"/>
      <c r="L4" s="85"/>
    </row>
    <row r="5" spans="1:12" s="16" customFormat="1" x14ac:dyDescent="0.2">
      <c r="A5" s="24" t="s">
        <v>166</v>
      </c>
      <c r="B5" s="24">
        <v>904</v>
      </c>
      <c r="E5" s="86" t="str">
        <f>B4</f>
        <v>Administrative Law Section Service Programs Misc.</v>
      </c>
      <c r="F5" s="86"/>
      <c r="G5" s="86"/>
      <c r="H5" s="86"/>
      <c r="I5" s="86"/>
      <c r="J5" s="86"/>
      <c r="K5" s="86"/>
      <c r="L5" s="86"/>
    </row>
    <row r="6" spans="1:12" s="16" customFormat="1" x14ac:dyDescent="0.2">
      <c r="A6" s="21" t="s">
        <v>167</v>
      </c>
      <c r="B6" s="9">
        <v>9042</v>
      </c>
      <c r="E6" s="85" t="str">
        <f>FiscalPeriods!I11</f>
        <v>For the Eleven Months Ending May 31, 2022</v>
      </c>
      <c r="F6" s="85"/>
      <c r="G6" s="85"/>
      <c r="H6" s="85"/>
      <c r="I6" s="85"/>
      <c r="J6" s="85"/>
      <c r="K6" s="85"/>
      <c r="L6" s="85"/>
    </row>
    <row r="7" spans="1:12" x14ac:dyDescent="0.2">
      <c r="A7" s="10" t="s">
        <v>168</v>
      </c>
      <c r="B7" s="9">
        <v>20403</v>
      </c>
      <c r="L7" s="52"/>
    </row>
    <row r="8" spans="1:12" s="13" customFormat="1" ht="12" customHeight="1" x14ac:dyDescent="0.2">
      <c r="A8" s="12"/>
      <c r="B8" s="12"/>
      <c r="F8" s="4"/>
      <c r="G8" s="4" t="s">
        <v>5</v>
      </c>
      <c r="H8" s="4" t="str">
        <f>FiscalPeriods!$I$10</f>
        <v>FY 21-22</v>
      </c>
      <c r="I8" s="4" t="s">
        <v>6</v>
      </c>
      <c r="J8" s="4" t="s">
        <v>5</v>
      </c>
      <c r="K8" s="4" t="s">
        <v>2346</v>
      </c>
      <c r="L8" s="63" t="s">
        <v>634</v>
      </c>
    </row>
    <row r="9" spans="1:12" s="13" customFormat="1" x14ac:dyDescent="0.2">
      <c r="A9" s="12"/>
      <c r="B9" s="12"/>
      <c r="F9" s="25" t="str">
        <f>FiscalPeriods!$I$5</f>
        <v>May</v>
      </c>
      <c r="G9" s="25">
        <f>FiscalPeriods!$C$4</f>
        <v>2022</v>
      </c>
      <c r="H9" s="25" t="s">
        <v>7</v>
      </c>
      <c r="I9" s="25" t="str">
        <f>FiscalPeriods!$I$5</f>
        <v>May</v>
      </c>
      <c r="J9" s="25">
        <f>G9-1</f>
        <v>2021</v>
      </c>
      <c r="K9" s="25">
        <f>G9-1</f>
        <v>2021</v>
      </c>
      <c r="L9" s="64" t="s">
        <v>635</v>
      </c>
    </row>
    <row r="10" spans="1:12" hidden="1" x14ac:dyDescent="0.2">
      <c r="A10" s="10" t="s">
        <v>1</v>
      </c>
      <c r="B10" s="9" t="s">
        <v>8</v>
      </c>
      <c r="C10" s="9" t="s">
        <v>9</v>
      </c>
      <c r="D10" s="9" t="s">
        <v>10</v>
      </c>
      <c r="E10" s="9"/>
      <c r="F10" s="9"/>
      <c r="G10" s="9"/>
      <c r="H10" s="9"/>
      <c r="I10" s="9"/>
      <c r="J10" s="9"/>
      <c r="K10" s="9"/>
      <c r="L10" s="51"/>
    </row>
    <row r="11" spans="1:12" hidden="1" x14ac:dyDescent="0.2">
      <c r="A11" s="9"/>
      <c r="B11" s="9" t="str">
        <f>IF(ISBLANK(E11),B10,IF(AND(F11=0,G11=0,H11=0,I11=0,K11=0),"Hide","Show"))</f>
        <v>Hide</v>
      </c>
      <c r="C11" s="19">
        <v>-1</v>
      </c>
      <c r="D11" s="19">
        <v>3001</v>
      </c>
      <c r="E11" s="5" t="s">
        <v>11</v>
      </c>
      <c r="F11" s="14">
        <v>0</v>
      </c>
      <c r="G11" s="14">
        <v>0</v>
      </c>
      <c r="H11" s="14">
        <f>0*$C11</f>
        <v>0</v>
      </c>
      <c r="I11" s="14">
        <v>0</v>
      </c>
      <c r="J11" s="14">
        <v>0</v>
      </c>
      <c r="K11" s="14">
        <v>0</v>
      </c>
      <c r="L11" s="65">
        <f>IFERROR($G11/$H11,0)</f>
        <v>0</v>
      </c>
    </row>
    <row r="12" spans="1:12" hidden="1" x14ac:dyDescent="0.2">
      <c r="A12" s="9"/>
      <c r="B12" s="9" t="str">
        <f>IF(ISBLANK(E12),B11,IF(AND(F12=0,G12=0,H12=0,I12=0,K12=0),"Hide","Show"))</f>
        <v>Hide</v>
      </c>
      <c r="C12" s="19">
        <v>-1</v>
      </c>
      <c r="D12" s="19">
        <v>3002</v>
      </c>
      <c r="E12" s="5" t="s">
        <v>12</v>
      </c>
      <c r="F12" s="14">
        <v>0</v>
      </c>
      <c r="G12" s="14">
        <v>0</v>
      </c>
      <c r="H12" s="14">
        <f>0*$C12</f>
        <v>0</v>
      </c>
      <c r="I12" s="14">
        <v>0</v>
      </c>
      <c r="J12" s="14">
        <v>0</v>
      </c>
      <c r="K12" s="14">
        <v>0</v>
      </c>
      <c r="L12" s="65">
        <f>IFERROR($G12/$H12,0)</f>
        <v>0</v>
      </c>
    </row>
    <row r="13" spans="1:12" s="16" customFormat="1" hidden="1" x14ac:dyDescent="0.2">
      <c r="A13" s="15"/>
      <c r="B13" s="9" t="str">
        <f>IF(ISBLANK(E13),B12,IF(AND(F13=0,G13=0,H13=0,I13=0,K13=0),"Hide","Show"))</f>
        <v>Hide</v>
      </c>
      <c r="E13" s="17" t="s">
        <v>13</v>
      </c>
      <c r="F13" s="18">
        <f>SUBTOTAL(9,F11:F12)</f>
        <v>0</v>
      </c>
      <c r="G13" s="18">
        <f>SUBTOTAL(9,G11:G12)</f>
        <v>0</v>
      </c>
      <c r="H13" s="18">
        <f>SUBTOTAL(9,H11:H12)</f>
        <v>0</v>
      </c>
      <c r="I13" s="18">
        <f>SUBTOTAL(9,I11:I12)</f>
        <v>0</v>
      </c>
      <c r="J13" s="18">
        <f>SUBTOTAL(9,J11:J12)</f>
        <v>0</v>
      </c>
      <c r="K13" s="18">
        <f>SUBTOTAL(9,K11:K12)</f>
        <v>0</v>
      </c>
      <c r="L13" s="68">
        <f>IFERROR($G13/$H13,0)</f>
        <v>0</v>
      </c>
    </row>
    <row r="14" spans="1:12" hidden="1" x14ac:dyDescent="0.2">
      <c r="A14" s="9"/>
      <c r="B14" s="9" t="str">
        <f>IF(ISBLANK(E14),B13,IF(AND(F14=0,G14=0,H14=0,I14=0,K14=0),"Hide","Show"))</f>
        <v>Hide</v>
      </c>
    </row>
    <row r="15" spans="1:12" x14ac:dyDescent="0.2">
      <c r="A15" s="9"/>
      <c r="B15" s="9" t="str">
        <f>IF(ISBLANK(E15),B14,IF(AND(F15=0,G15=0,H15=0,I15=0,K15=0),"Hide","Show"))</f>
        <v>Show</v>
      </c>
      <c r="C15" s="19">
        <v>-1</v>
      </c>
      <c r="D15" s="19">
        <v>3301</v>
      </c>
      <c r="E15" s="6" t="s">
        <v>14</v>
      </c>
      <c r="F15" s="14">
        <v>0</v>
      </c>
      <c r="G15" s="14">
        <v>0</v>
      </c>
      <c r="H15" s="14">
        <f>-1500*$C15</f>
        <v>1500</v>
      </c>
      <c r="I15" s="14">
        <v>0</v>
      </c>
      <c r="J15" s="14">
        <v>0</v>
      </c>
      <c r="K15" s="14">
        <v>0</v>
      </c>
      <c r="L15" s="65">
        <f>IFERROR($G15/$H15,0)</f>
        <v>0</v>
      </c>
    </row>
    <row r="16" spans="1:12" hidden="1" x14ac:dyDescent="0.2">
      <c r="A16" s="9"/>
      <c r="B16" s="9" t="str">
        <f>IF(ISBLANK(E16),B15,IF(AND(F16=0,G16=0,H16=0,I16=0,K16=0),"Hide","Show"))</f>
        <v>Hide</v>
      </c>
      <c r="C16" s="19">
        <v>-1</v>
      </c>
      <c r="D16" s="19">
        <v>3321</v>
      </c>
      <c r="E16" s="6" t="s">
        <v>15</v>
      </c>
      <c r="F16" s="14">
        <v>0</v>
      </c>
      <c r="G16" s="14">
        <v>0</v>
      </c>
      <c r="H16" s="14">
        <f>0*$C16</f>
        <v>0</v>
      </c>
      <c r="I16" s="14">
        <v>0</v>
      </c>
      <c r="J16" s="14">
        <v>0</v>
      </c>
      <c r="K16" s="14">
        <v>0</v>
      </c>
      <c r="L16" s="65">
        <f>IFERROR($G16/$H16,0)</f>
        <v>0</v>
      </c>
    </row>
    <row r="17" spans="1:12" hidden="1" x14ac:dyDescent="0.2">
      <c r="A17" s="9"/>
      <c r="B17" s="9" t="str">
        <f>IF(ISBLANK(E17),B16,IF(AND(F17=0,G17=0,H17=0,I17=0,K17=0),"Hide","Show"))</f>
        <v>Hide</v>
      </c>
      <c r="C17" s="19">
        <v>-1</v>
      </c>
      <c r="D17" s="19">
        <v>3331</v>
      </c>
      <c r="E17" s="6" t="s">
        <v>16</v>
      </c>
      <c r="F17" s="14">
        <v>0</v>
      </c>
      <c r="G17" s="14">
        <v>0</v>
      </c>
      <c r="H17" s="14">
        <f>0*$C17</f>
        <v>0</v>
      </c>
      <c r="I17" s="14">
        <v>0</v>
      </c>
      <c r="J17" s="14">
        <v>0</v>
      </c>
      <c r="K17" s="14">
        <v>0</v>
      </c>
      <c r="L17" s="65">
        <f>IFERROR($G17/$H17,0)</f>
        <v>0</v>
      </c>
    </row>
    <row r="18" spans="1:12" s="16" customFormat="1" x14ac:dyDescent="0.2">
      <c r="A18" s="15"/>
      <c r="B18" s="9" t="str">
        <f>IF(ISBLANK(E18),B17,IF(AND(F18=0,G18=0,H18=0,I18=0,K18=0),"Hide","Show"))</f>
        <v>Show</v>
      </c>
      <c r="E18" s="20" t="s">
        <v>17</v>
      </c>
      <c r="F18" s="18">
        <f>SUBTOTAL(9,F15:F17)</f>
        <v>0</v>
      </c>
      <c r="G18" s="18">
        <f>SUBTOTAL(9,G15:G17)</f>
        <v>0</v>
      </c>
      <c r="H18" s="18">
        <f>SUBTOTAL(9,H15:H17)</f>
        <v>1500</v>
      </c>
      <c r="I18" s="18">
        <f>SUBTOTAL(9,I15:I17)</f>
        <v>0</v>
      </c>
      <c r="J18" s="18">
        <f>SUBTOTAL(9,J15:J17)</f>
        <v>0</v>
      </c>
      <c r="K18" s="18">
        <f>SUBTOTAL(9,K15:K17)</f>
        <v>0</v>
      </c>
      <c r="L18" s="68">
        <f>IFERROR($G18/$H18,0)</f>
        <v>0</v>
      </c>
    </row>
    <row r="19" spans="1:12" x14ac:dyDescent="0.2">
      <c r="A19" s="9"/>
      <c r="B19" s="9" t="str">
        <f>IF(ISBLANK(E19),B18,IF(AND(F19=0,G19=0,H19=0,I19=0,K19=0),"Hide","Show"))</f>
        <v>Show</v>
      </c>
    </row>
    <row r="20" spans="1:12" hidden="1" x14ac:dyDescent="0.2">
      <c r="A20" s="9"/>
      <c r="B20" s="9" t="str">
        <f>IF(ISBLANK(E20),B19,IF(AND(F20=0,G20=0,H20=0,I20=0,K20=0),"Hide","Show"))</f>
        <v>Hide</v>
      </c>
      <c r="C20" s="19">
        <v>-1</v>
      </c>
      <c r="D20" s="19">
        <v>3341</v>
      </c>
      <c r="E20" s="6" t="s">
        <v>18</v>
      </c>
      <c r="F20" s="14">
        <v>0</v>
      </c>
      <c r="G20" s="14">
        <v>0</v>
      </c>
      <c r="H20" s="14">
        <f>0*$C20</f>
        <v>0</v>
      </c>
      <c r="I20" s="14">
        <v>0</v>
      </c>
      <c r="J20" s="14">
        <v>0</v>
      </c>
      <c r="K20" s="14">
        <v>0</v>
      </c>
      <c r="L20" s="65">
        <f>IFERROR($G20/$H20,0)</f>
        <v>0</v>
      </c>
    </row>
    <row r="21" spans="1:12" hidden="1" x14ac:dyDescent="0.2">
      <c r="A21" s="9"/>
      <c r="B21" s="9" t="str">
        <f>IF(ISBLANK(E21),B20,IF(AND(F21=0,G21=0,H21=0,I21=0,K21=0),"Hide","Show"))</f>
        <v>Hide</v>
      </c>
      <c r="C21" s="19">
        <v>-1</v>
      </c>
      <c r="D21" s="19">
        <v>3351</v>
      </c>
      <c r="E21" s="6" t="s">
        <v>19</v>
      </c>
      <c r="F21" s="14">
        <v>0</v>
      </c>
      <c r="G21" s="14">
        <v>0</v>
      </c>
      <c r="H21" s="14">
        <f>0*$C21</f>
        <v>0</v>
      </c>
      <c r="I21" s="14">
        <v>0</v>
      </c>
      <c r="J21" s="14">
        <v>0</v>
      </c>
      <c r="K21" s="14">
        <v>0</v>
      </c>
      <c r="L21" s="65">
        <f>IFERROR($G21/$H21,0)</f>
        <v>0</v>
      </c>
    </row>
    <row r="22" spans="1:12" hidden="1" x14ac:dyDescent="0.2">
      <c r="A22" s="9"/>
      <c r="B22" s="9" t="str">
        <f>IF(ISBLANK(E22),B21,IF(AND(F22=0,G22=0,H22=0,I22=0,K22=0),"Hide","Show"))</f>
        <v>Hide</v>
      </c>
      <c r="C22" s="19">
        <v>-1</v>
      </c>
      <c r="D22" s="19">
        <v>3391</v>
      </c>
      <c r="E22" s="6" t="s">
        <v>20</v>
      </c>
      <c r="F22" s="14">
        <v>0</v>
      </c>
      <c r="G22" s="14">
        <v>0</v>
      </c>
      <c r="H22" s="14">
        <f>0*$C22</f>
        <v>0</v>
      </c>
      <c r="I22" s="14">
        <v>0</v>
      </c>
      <c r="J22" s="14">
        <v>0</v>
      </c>
      <c r="K22" s="14">
        <v>0</v>
      </c>
      <c r="L22" s="65">
        <f>IFERROR($G22/$H22,0)</f>
        <v>0</v>
      </c>
    </row>
    <row r="23" spans="1:12" hidden="1" x14ac:dyDescent="0.2">
      <c r="A23" s="9"/>
      <c r="B23" s="9" t="str">
        <f>IF(ISBLANK(E23),B22,IF(AND(F23=0,G23=0,H23=0,I23=0,K23=0),"Hide","Show"))</f>
        <v>Hide</v>
      </c>
      <c r="C23" s="19">
        <v>-1</v>
      </c>
      <c r="D23" s="19">
        <v>3392</v>
      </c>
      <c r="E23" s="6" t="s">
        <v>21</v>
      </c>
      <c r="F23" s="14">
        <v>0</v>
      </c>
      <c r="G23" s="14">
        <v>0</v>
      </c>
      <c r="H23" s="14">
        <f>0*$C23</f>
        <v>0</v>
      </c>
      <c r="I23" s="14">
        <v>0</v>
      </c>
      <c r="J23" s="14">
        <v>0</v>
      </c>
      <c r="K23" s="14">
        <v>0</v>
      </c>
      <c r="L23" s="65">
        <f>IFERROR($G23/$H23,0)</f>
        <v>0</v>
      </c>
    </row>
    <row r="24" spans="1:12" s="16" customFormat="1" hidden="1" x14ac:dyDescent="0.2">
      <c r="A24" s="15"/>
      <c r="B24" s="9" t="str">
        <f>IF(ISBLANK(E24),B23,IF(AND(F24=0,G24=0,H24=0,I24=0,K24=0),"Hide","Show"))</f>
        <v>Hide</v>
      </c>
      <c r="E24" s="20" t="s">
        <v>22</v>
      </c>
      <c r="F24" s="27">
        <f>SUBTOTAL(9,F20:F23)</f>
        <v>0</v>
      </c>
      <c r="G24" s="27">
        <f>SUBTOTAL(9,G20:G23)</f>
        <v>0</v>
      </c>
      <c r="H24" s="27">
        <f>SUBTOTAL(9,H20:H23)</f>
        <v>0</v>
      </c>
      <c r="I24" s="27">
        <f>SUBTOTAL(9,I20:I23)</f>
        <v>0</v>
      </c>
      <c r="J24" s="27">
        <f>SUBTOTAL(9,J20:J23)</f>
        <v>0</v>
      </c>
      <c r="K24" s="27">
        <f>SUBTOTAL(9,K20:K23)</f>
        <v>0</v>
      </c>
      <c r="L24" s="68">
        <f>IFERROR($G24/$H24,0)</f>
        <v>0</v>
      </c>
    </row>
    <row r="25" spans="1:12" hidden="1" x14ac:dyDescent="0.2">
      <c r="A25" s="9"/>
      <c r="B25" s="9" t="str">
        <f>IF(ISBLANK(E25),B24,IF(AND(F25=0,G25=0,H25=0,I25=0,K25=0),"Hide","Show"))</f>
        <v>Hide</v>
      </c>
      <c r="E25" s="6"/>
    </row>
    <row r="26" spans="1:12" hidden="1" x14ac:dyDescent="0.2">
      <c r="A26" s="9"/>
      <c r="B26" s="9" t="str">
        <f>IF(ISBLANK(E26),B25,IF(AND(F26=0,G26=0,H26=0,I26=0,K26=0),"Hide","Show"))</f>
        <v>Hide</v>
      </c>
      <c r="C26" s="19">
        <v>-1</v>
      </c>
      <c r="D26" s="19">
        <v>3401</v>
      </c>
      <c r="E26" s="6" t="s">
        <v>23</v>
      </c>
      <c r="F26" s="14">
        <v>0</v>
      </c>
      <c r="G26" s="14">
        <v>0</v>
      </c>
      <c r="H26" s="14">
        <f>0*$C26</f>
        <v>0</v>
      </c>
      <c r="I26" s="14">
        <v>0</v>
      </c>
      <c r="J26" s="14">
        <v>0</v>
      </c>
      <c r="K26" s="14">
        <v>0</v>
      </c>
      <c r="L26" s="65">
        <f>IFERROR($G26/$H26,0)</f>
        <v>0</v>
      </c>
    </row>
    <row r="27" spans="1:12" hidden="1" x14ac:dyDescent="0.2">
      <c r="A27" s="9"/>
      <c r="B27" s="9" t="str">
        <f>IF(ISBLANK(E27),B26,IF(AND(F27=0,G27=0,H27=0,I27=0,K27=0),"Hide","Show"))</f>
        <v>Hide</v>
      </c>
      <c r="C27" s="19">
        <v>-1</v>
      </c>
      <c r="D27" s="19">
        <v>3411</v>
      </c>
      <c r="E27" s="6" t="s">
        <v>24</v>
      </c>
      <c r="F27" s="14">
        <v>0</v>
      </c>
      <c r="G27" s="14">
        <v>0</v>
      </c>
      <c r="H27" s="14">
        <f>0*$C27</f>
        <v>0</v>
      </c>
      <c r="I27" s="14">
        <v>0</v>
      </c>
      <c r="J27" s="14">
        <v>0</v>
      </c>
      <c r="K27" s="14">
        <v>0</v>
      </c>
      <c r="L27" s="65">
        <f>IFERROR($G27/$H27,0)</f>
        <v>0</v>
      </c>
    </row>
    <row r="28" spans="1:12" hidden="1" x14ac:dyDescent="0.2">
      <c r="A28" s="9"/>
      <c r="B28" s="9" t="str">
        <f>IF(ISBLANK(E28),B27,IF(AND(F28=0,G28=0,H28=0,I28=0,K28=0),"Hide","Show"))</f>
        <v>Hide</v>
      </c>
      <c r="C28" s="19">
        <v>-1</v>
      </c>
      <c r="D28" s="19">
        <v>3421</v>
      </c>
      <c r="E28" s="6" t="s">
        <v>25</v>
      </c>
      <c r="F28" s="14">
        <v>0</v>
      </c>
      <c r="G28" s="14">
        <v>0</v>
      </c>
      <c r="H28" s="14">
        <f>0*$C28</f>
        <v>0</v>
      </c>
      <c r="I28" s="14">
        <v>0</v>
      </c>
      <c r="J28" s="14">
        <v>0</v>
      </c>
      <c r="K28" s="14">
        <v>0</v>
      </c>
      <c r="L28" s="65">
        <f>IFERROR($G28/$H28,0)</f>
        <v>0</v>
      </c>
    </row>
    <row r="29" spans="1:12" hidden="1" x14ac:dyDescent="0.2">
      <c r="A29" s="9"/>
      <c r="B29" s="9" t="str">
        <f>IF(ISBLANK(E29),B28,IF(AND(F29=0,G29=0,H29=0,I29=0,K29=0),"Hide","Show"))</f>
        <v>Hide</v>
      </c>
      <c r="C29" s="19">
        <v>-1</v>
      </c>
      <c r="D29" s="19">
        <v>3451</v>
      </c>
      <c r="E29" s="6" t="s">
        <v>26</v>
      </c>
      <c r="F29" s="14">
        <v>0</v>
      </c>
      <c r="G29" s="14">
        <v>0</v>
      </c>
      <c r="H29" s="14">
        <f>0*$C29</f>
        <v>0</v>
      </c>
      <c r="I29" s="14">
        <v>0</v>
      </c>
      <c r="J29" s="14">
        <v>0</v>
      </c>
      <c r="K29" s="14">
        <v>0</v>
      </c>
      <c r="L29" s="65">
        <f>IFERROR($G29/$H29,0)</f>
        <v>0</v>
      </c>
    </row>
    <row r="30" spans="1:12" hidden="1" x14ac:dyDescent="0.2">
      <c r="A30" s="9"/>
      <c r="B30" s="9" t="str">
        <f>IF(ISBLANK(E30),B29,IF(AND(F30=0,G30=0,H30=0,I30=0,K30=0),"Hide","Show"))</f>
        <v>Hide</v>
      </c>
      <c r="C30" s="19">
        <v>-1</v>
      </c>
      <c r="D30" s="19">
        <v>3461</v>
      </c>
      <c r="E30" s="6" t="s">
        <v>27</v>
      </c>
      <c r="F30" s="14">
        <v>0</v>
      </c>
      <c r="G30" s="14">
        <v>0</v>
      </c>
      <c r="H30" s="14">
        <f>0*$C30</f>
        <v>0</v>
      </c>
      <c r="I30" s="14">
        <v>0</v>
      </c>
      <c r="J30" s="14">
        <v>0</v>
      </c>
      <c r="K30" s="14">
        <v>0</v>
      </c>
      <c r="L30" s="65">
        <f>IFERROR($G30/$H30,0)</f>
        <v>0</v>
      </c>
    </row>
    <row r="31" spans="1:12" s="16" customFormat="1" hidden="1" x14ac:dyDescent="0.2">
      <c r="A31" s="15"/>
      <c r="B31" s="9" t="str">
        <f>IF(ISBLANK(E31),B30,IF(AND(F31=0,G31=0,H31=0,I31=0,K31=0),"Hide","Show"))</f>
        <v>Hide</v>
      </c>
      <c r="E31" s="20" t="s">
        <v>28</v>
      </c>
      <c r="F31" s="27">
        <f>SUBTOTAL(9,F26:F30)</f>
        <v>0</v>
      </c>
      <c r="G31" s="27">
        <f>SUBTOTAL(9,G26:G30)</f>
        <v>0</v>
      </c>
      <c r="H31" s="27">
        <f>SUBTOTAL(9,H26:H30)</f>
        <v>0</v>
      </c>
      <c r="I31" s="27">
        <f>SUBTOTAL(9,I26:I30)</f>
        <v>0</v>
      </c>
      <c r="J31" s="27">
        <f>SUBTOTAL(9,J26:J30)</f>
        <v>0</v>
      </c>
      <c r="K31" s="27">
        <f>SUBTOTAL(9,K26:K30)</f>
        <v>0</v>
      </c>
      <c r="L31" s="68">
        <f>IFERROR($G31/$H31,0)</f>
        <v>0</v>
      </c>
    </row>
    <row r="32" spans="1:12" hidden="1" x14ac:dyDescent="0.2">
      <c r="A32" s="9"/>
      <c r="B32" s="9" t="str">
        <f>IF(ISBLANK(E32),B31,IF(AND(F32=0,G32=0,H32=0,I32=0,K32=0),"Hide","Show"))</f>
        <v>Hide</v>
      </c>
      <c r="E32" s="6"/>
    </row>
    <row r="33" spans="1:12" hidden="1" x14ac:dyDescent="0.2">
      <c r="A33" s="9"/>
      <c r="B33" s="9" t="str">
        <f>IF(ISBLANK(E33),B32,IF(AND(F33=0,G33=0,H33=0,I33=0,K33=0),"Hide","Show"))</f>
        <v>Hide</v>
      </c>
      <c r="C33" s="19">
        <v>-1</v>
      </c>
      <c r="D33" s="19">
        <v>3699</v>
      </c>
      <c r="E33" s="6" t="s">
        <v>29</v>
      </c>
      <c r="F33" s="14">
        <v>0</v>
      </c>
      <c r="G33" s="14">
        <v>0</v>
      </c>
      <c r="H33" s="14">
        <f>0*$C33</f>
        <v>0</v>
      </c>
      <c r="I33" s="14">
        <v>0</v>
      </c>
      <c r="J33" s="14">
        <v>0</v>
      </c>
      <c r="K33" s="14">
        <v>0</v>
      </c>
      <c r="L33" s="65">
        <f>IFERROR($G33/$H33,0)</f>
        <v>0</v>
      </c>
    </row>
    <row r="34" spans="1:12" hidden="1" x14ac:dyDescent="0.2">
      <c r="A34" s="9"/>
      <c r="B34" s="9" t="str">
        <f>IF(ISBLANK(E34),B33,IF(AND(F34=0,G34=0,H34=0,I34=0,K34=0),"Hide","Show"))</f>
        <v>Hide</v>
      </c>
      <c r="C34" s="19">
        <v>-1</v>
      </c>
      <c r="D34" s="19">
        <v>3901</v>
      </c>
      <c r="E34" s="6" t="s">
        <v>30</v>
      </c>
      <c r="F34" s="14">
        <v>0</v>
      </c>
      <c r="G34" s="14">
        <v>0</v>
      </c>
      <c r="H34" s="14">
        <f>0*$C34</f>
        <v>0</v>
      </c>
      <c r="I34" s="14">
        <v>0</v>
      </c>
      <c r="J34" s="14">
        <v>0</v>
      </c>
      <c r="K34" s="14">
        <v>0</v>
      </c>
      <c r="L34" s="65">
        <f>IFERROR($G34/$H34,0)</f>
        <v>0</v>
      </c>
    </row>
    <row r="35" spans="1:12" hidden="1" x14ac:dyDescent="0.2">
      <c r="A35" s="9"/>
      <c r="B35" s="9" t="str">
        <f>IF(ISBLANK(E35),B34,IF(AND(F35=0,G35=0,H35=0,I35=0,K35=0),"Hide","Show"))</f>
        <v>Hide</v>
      </c>
      <c r="C35" s="19">
        <v>-1</v>
      </c>
      <c r="D35" s="19">
        <v>3911</v>
      </c>
      <c r="E35" s="6" t="s">
        <v>31</v>
      </c>
      <c r="F35" s="14">
        <v>0</v>
      </c>
      <c r="G35" s="14">
        <v>0</v>
      </c>
      <c r="H35" s="14">
        <f>0*$C35</f>
        <v>0</v>
      </c>
      <c r="I35" s="14">
        <v>0</v>
      </c>
      <c r="J35" s="14">
        <v>0</v>
      </c>
      <c r="K35" s="14">
        <v>0</v>
      </c>
      <c r="L35" s="65">
        <f>IFERROR($G35/$H35,0)</f>
        <v>0</v>
      </c>
    </row>
    <row r="36" spans="1:12" s="16" customFormat="1" hidden="1" x14ac:dyDescent="0.2">
      <c r="A36" s="15"/>
      <c r="B36" s="9" t="str">
        <f>IF(ISBLANK(E36),B35,IF(AND(F36=0,G36=0,H36=0,I36=0,K36=0),"Hide","Show"))</f>
        <v>Hide</v>
      </c>
      <c r="E36" s="20" t="s">
        <v>32</v>
      </c>
      <c r="F36" s="27">
        <f>SUBTOTAL(9,F33:F35)</f>
        <v>0</v>
      </c>
      <c r="G36" s="27">
        <f>SUBTOTAL(9,G33:G35)</f>
        <v>0</v>
      </c>
      <c r="H36" s="27">
        <f>SUBTOTAL(9,H33:H35)</f>
        <v>0</v>
      </c>
      <c r="I36" s="27">
        <f>SUBTOTAL(9,I33:I35)</f>
        <v>0</v>
      </c>
      <c r="J36" s="27">
        <f>SUBTOTAL(9,J33:J35)</f>
        <v>0</v>
      </c>
      <c r="K36" s="27">
        <f>SUBTOTAL(9,K33:K35)</f>
        <v>0</v>
      </c>
      <c r="L36" s="68">
        <f>IFERROR($G36/$H36,0)</f>
        <v>0</v>
      </c>
    </row>
    <row r="37" spans="1:12" s="16" customFormat="1" hidden="1" x14ac:dyDescent="0.2">
      <c r="A37" s="15"/>
      <c r="B37" s="9" t="str">
        <f>IF(ISBLANK(E37),B36,IF(AND(F37=0,G37=0,H37=0,I37=0,K37=0),"Hide","Show"))</f>
        <v>Hide</v>
      </c>
      <c r="E37" s="20"/>
      <c r="F37" s="44"/>
      <c r="G37" s="44"/>
      <c r="H37" s="44"/>
      <c r="I37" s="44"/>
      <c r="J37" s="44"/>
      <c r="K37" s="44"/>
    </row>
    <row r="38" spans="1:12" hidden="1" x14ac:dyDescent="0.2">
      <c r="A38" s="9"/>
      <c r="B38" s="9" t="str">
        <f>IF(ISBLANK(E38),B37,IF(AND(F38=0,G38=0,H38=0,I38=0,K38=0),"Hide","Show"))</f>
        <v>Hide</v>
      </c>
      <c r="C38" s="19">
        <v>-1</v>
      </c>
      <c r="D38" s="19">
        <v>3899</v>
      </c>
      <c r="E38" s="6" t="s">
        <v>33</v>
      </c>
      <c r="F38" s="14">
        <v>0</v>
      </c>
      <c r="G38" s="14">
        <v>0</v>
      </c>
      <c r="H38" s="14">
        <f>0*$C38</f>
        <v>0</v>
      </c>
      <c r="I38" s="14">
        <v>0</v>
      </c>
      <c r="J38" s="14">
        <v>0</v>
      </c>
      <c r="K38" s="14">
        <v>0</v>
      </c>
      <c r="L38" s="65">
        <f>IFERROR($G38/$H38,0)</f>
        <v>0</v>
      </c>
    </row>
    <row r="39" spans="1:12" s="16" customFormat="1" hidden="1" x14ac:dyDescent="0.2">
      <c r="A39" s="15"/>
      <c r="B39" s="9" t="str">
        <f>IF(ISBLANK(E39),B38,IF(AND(F39=0,G39=0,H39=0,I39=0,K39=0),"Hide","Show"))</f>
        <v>Hide</v>
      </c>
      <c r="E39" s="20" t="s">
        <v>34</v>
      </c>
      <c r="F39" s="27">
        <f>SUBTOTAL(9,F38:F38)</f>
        <v>0</v>
      </c>
      <c r="G39" s="27">
        <f>SUBTOTAL(9,G38:G38)</f>
        <v>0</v>
      </c>
      <c r="H39" s="27">
        <f>SUBTOTAL(9,H38:H38)</f>
        <v>0</v>
      </c>
      <c r="I39" s="27">
        <f>SUBTOTAL(9,I38:I38)</f>
        <v>0</v>
      </c>
      <c r="J39" s="27">
        <f>SUBTOTAL(9,J38:J38)</f>
        <v>0</v>
      </c>
      <c r="K39" s="27">
        <f>SUBTOTAL(9,K38:K38)</f>
        <v>0</v>
      </c>
      <c r="L39" s="68">
        <f>IFERROR($G39/$H39,0)</f>
        <v>0</v>
      </c>
    </row>
    <row r="40" spans="1:12" hidden="1" x14ac:dyDescent="0.2">
      <c r="A40" s="9"/>
      <c r="B40" s="9" t="str">
        <f>IF(ISBLANK(E40),B39,IF(AND(F40=0,G40=0,H40=0,I40=0,K40=0),"Hide","Show"))</f>
        <v>Hide</v>
      </c>
      <c r="E40" s="6"/>
    </row>
    <row r="41" spans="1:12" s="16" customFormat="1" x14ac:dyDescent="0.2">
      <c r="A41" s="15"/>
      <c r="B41" s="9" t="str">
        <f>IF(ISBLANK(E41),B40,IF(AND(F41=0,G41=0,H41=0,I41=0,K41=0),"Hide","Show"))</f>
        <v>Show</v>
      </c>
      <c r="E41" s="20" t="s">
        <v>35</v>
      </c>
      <c r="F41" s="28">
        <f>SUBTOTAL(9,F11:F40)</f>
        <v>0</v>
      </c>
      <c r="G41" s="28">
        <f>SUBTOTAL(9,G11:G40)</f>
        <v>0</v>
      </c>
      <c r="H41" s="28">
        <f>SUBTOTAL(9,H11:H40)</f>
        <v>1500</v>
      </c>
      <c r="I41" s="28">
        <f>SUBTOTAL(9,I11:I40)</f>
        <v>0</v>
      </c>
      <c r="J41" s="28">
        <f>SUBTOTAL(9,J11:J40)</f>
        <v>0</v>
      </c>
      <c r="K41" s="28">
        <f>SUBTOTAL(9,K11:K40)</f>
        <v>0</v>
      </c>
      <c r="L41" s="69">
        <f>IFERROR($G41/$H41,0)</f>
        <v>0</v>
      </c>
    </row>
    <row r="42" spans="1:12" x14ac:dyDescent="0.2">
      <c r="A42" s="9"/>
      <c r="B42" s="9" t="str">
        <f>IF(ISBLANK(E42),B41,IF(AND(F42=0,G42=0,H42=0,I42=0,K42=0),"Hide","Show"))</f>
        <v>Show</v>
      </c>
      <c r="E42" s="6"/>
    </row>
    <row r="43" spans="1:12" hidden="1" x14ac:dyDescent="0.2">
      <c r="A43" s="9"/>
      <c r="B43" s="9" t="str">
        <f>IF(ISBLANK(E43),B42,IF(AND(F43=0,G43=0,H43=0,I43=0,K43=0),"Hide","Show"))</f>
        <v>Hide</v>
      </c>
      <c r="C43" s="19">
        <v>1</v>
      </c>
      <c r="D43" s="19">
        <v>4133</v>
      </c>
      <c r="E43" s="6" t="s">
        <v>36</v>
      </c>
      <c r="F43" s="14">
        <v>0</v>
      </c>
      <c r="G43" s="14">
        <v>0</v>
      </c>
      <c r="H43" s="14">
        <f>0*$C43</f>
        <v>0</v>
      </c>
      <c r="I43" s="14">
        <v>0</v>
      </c>
      <c r="J43" s="14">
        <v>0</v>
      </c>
      <c r="K43" s="14">
        <v>0</v>
      </c>
      <c r="L43" s="65">
        <f>IFERROR($G43/$H43,0)</f>
        <v>0</v>
      </c>
    </row>
    <row r="44" spans="1:12" hidden="1" x14ac:dyDescent="0.2">
      <c r="A44" s="9"/>
      <c r="B44" s="9" t="str">
        <f>IF(ISBLANK(E44),B43,IF(AND(F44=0,G44=0,H44=0,I44=0,K44=0),"Hide","Show"))</f>
        <v>Hide</v>
      </c>
      <c r="C44" s="19">
        <v>1</v>
      </c>
      <c r="D44" s="19">
        <v>4134</v>
      </c>
      <c r="E44" s="6" t="s">
        <v>37</v>
      </c>
      <c r="F44" s="14">
        <v>0</v>
      </c>
      <c r="G44" s="14">
        <v>0</v>
      </c>
      <c r="H44" s="14">
        <f>0*$C44</f>
        <v>0</v>
      </c>
      <c r="I44" s="14">
        <v>0</v>
      </c>
      <c r="J44" s="14">
        <v>0</v>
      </c>
      <c r="K44" s="14">
        <v>0</v>
      </c>
      <c r="L44" s="65">
        <f>IFERROR($G44/$H44,0)</f>
        <v>0</v>
      </c>
    </row>
    <row r="45" spans="1:12" hidden="1" x14ac:dyDescent="0.2">
      <c r="A45" s="9"/>
      <c r="B45" s="9" t="str">
        <f>IF(ISBLANK(E45),B44,IF(AND(F45=0,G45=0,H45=0,I45=0,K45=0),"Hide","Show"))</f>
        <v>Hide</v>
      </c>
      <c r="C45" s="19">
        <v>1</v>
      </c>
      <c r="D45" s="19">
        <v>4135</v>
      </c>
      <c r="E45" s="6" t="s">
        <v>38</v>
      </c>
      <c r="F45" s="14">
        <v>0</v>
      </c>
      <c r="G45" s="14">
        <v>0</v>
      </c>
      <c r="H45" s="14">
        <f>0*$C45</f>
        <v>0</v>
      </c>
      <c r="I45" s="14">
        <v>0</v>
      </c>
      <c r="J45" s="14">
        <v>0</v>
      </c>
      <c r="K45" s="14">
        <v>0</v>
      </c>
      <c r="L45" s="65">
        <f>IFERROR($G45/$H45,0)</f>
        <v>0</v>
      </c>
    </row>
    <row r="46" spans="1:12" hidden="1" x14ac:dyDescent="0.2">
      <c r="A46" s="9"/>
      <c r="B46" s="9" t="str">
        <f>IF(ISBLANK(E46),B45,IF(AND(F46=0,G46=0,H46=0,I46=0,K46=0),"Hide","Show"))</f>
        <v>Hide</v>
      </c>
      <c r="C46" s="19">
        <v>1</v>
      </c>
      <c r="D46" s="19">
        <v>4301</v>
      </c>
      <c r="E46" s="6" t="s">
        <v>39</v>
      </c>
      <c r="F46" s="14">
        <v>0</v>
      </c>
      <c r="G46" s="14">
        <v>0</v>
      </c>
      <c r="H46" s="14">
        <f>0*$C46</f>
        <v>0</v>
      </c>
      <c r="I46" s="14">
        <v>0</v>
      </c>
      <c r="J46" s="14">
        <v>0</v>
      </c>
      <c r="K46" s="14">
        <v>0</v>
      </c>
      <c r="L46" s="65">
        <f>IFERROR($G46/$H46,0)</f>
        <v>0</v>
      </c>
    </row>
    <row r="47" spans="1:12" hidden="1" x14ac:dyDescent="0.2">
      <c r="A47" s="9"/>
      <c r="B47" s="9" t="str">
        <f>IF(ISBLANK(E47),B46,IF(AND(F47=0,G47=0,H47=0,I47=0,K47=0),"Hide","Show"))</f>
        <v>Hide</v>
      </c>
      <c r="C47" s="19">
        <v>1</v>
      </c>
      <c r="D47" s="19">
        <v>4311</v>
      </c>
      <c r="E47" s="6" t="s">
        <v>40</v>
      </c>
      <c r="F47" s="14">
        <v>0</v>
      </c>
      <c r="G47" s="14">
        <v>0</v>
      </c>
      <c r="H47" s="14">
        <f>0*$C47</f>
        <v>0</v>
      </c>
      <c r="I47" s="14">
        <v>0</v>
      </c>
      <c r="J47" s="14">
        <v>0</v>
      </c>
      <c r="K47" s="14">
        <v>0</v>
      </c>
      <c r="L47" s="65">
        <f>IFERROR($G47/$H47,0)</f>
        <v>0</v>
      </c>
    </row>
    <row r="48" spans="1:12" s="16" customFormat="1" hidden="1" x14ac:dyDescent="0.2">
      <c r="A48" s="15"/>
      <c r="B48" s="9" t="str">
        <f>IF(ISBLANK(E48),B47,IF(AND(F48=0,G48=0,H48=0,I48=0,K48=0),"Hide","Show"))</f>
        <v>Hide</v>
      </c>
      <c r="E48" s="20" t="s">
        <v>41</v>
      </c>
      <c r="F48" s="27">
        <f>SUBTOTAL(9,F43:F47)</f>
        <v>0</v>
      </c>
      <c r="G48" s="27">
        <f>SUBTOTAL(9,G43:G47)</f>
        <v>0</v>
      </c>
      <c r="H48" s="27">
        <f>SUBTOTAL(9,H43:H47)</f>
        <v>0</v>
      </c>
      <c r="I48" s="27">
        <f>SUBTOTAL(9,I43:I47)</f>
        <v>0</v>
      </c>
      <c r="J48" s="27">
        <f>SUBTOTAL(9,J43:J47)</f>
        <v>0</v>
      </c>
      <c r="K48" s="27">
        <f>SUBTOTAL(9,K43:K47)</f>
        <v>0</v>
      </c>
      <c r="L48" s="68">
        <f>IFERROR($G48/$H48,0)</f>
        <v>0</v>
      </c>
    </row>
    <row r="49" spans="1:12" hidden="1" x14ac:dyDescent="0.2">
      <c r="A49" s="9"/>
      <c r="B49" s="9" t="str">
        <f>IF(ISBLANK(E49),B48,IF(AND(F49=0,G49=0,H49=0,I49=0,K49=0),"Hide","Show"))</f>
        <v>Hide</v>
      </c>
      <c r="E49" s="6"/>
    </row>
    <row r="50" spans="1:12" hidden="1" x14ac:dyDescent="0.2">
      <c r="A50" s="9"/>
      <c r="B50" s="9" t="str">
        <f>IF(ISBLANK(E50),B49,IF(AND(F50=0,G50=0,H50=0,I50=0,K50=0),"Hide","Show"))</f>
        <v>Hide</v>
      </c>
      <c r="C50" s="19">
        <v>1</v>
      </c>
      <c r="D50" s="19">
        <v>5051</v>
      </c>
      <c r="E50" s="6" t="s">
        <v>42</v>
      </c>
      <c r="F50" s="14">
        <v>0</v>
      </c>
      <c r="G50" s="14">
        <v>0</v>
      </c>
      <c r="H50" s="14">
        <f>0*$C50</f>
        <v>0</v>
      </c>
      <c r="I50" s="14">
        <v>0</v>
      </c>
      <c r="J50" s="14">
        <v>0</v>
      </c>
      <c r="K50" s="14">
        <v>0</v>
      </c>
      <c r="L50" s="65">
        <f>IFERROR($G50/$H50,0)</f>
        <v>0</v>
      </c>
    </row>
    <row r="51" spans="1:12" hidden="1" x14ac:dyDescent="0.2">
      <c r="A51" s="9"/>
      <c r="B51" s="9" t="str">
        <f>IF(ISBLANK(E51),B50,IF(AND(F51=0,G51=0,H51=0,I51=0,K51=0),"Hide","Show"))</f>
        <v>Hide</v>
      </c>
      <c r="C51" s="19">
        <v>1</v>
      </c>
      <c r="D51" s="19">
        <v>5101</v>
      </c>
      <c r="E51" s="6" t="s">
        <v>43</v>
      </c>
      <c r="F51" s="14">
        <v>0</v>
      </c>
      <c r="G51" s="14">
        <v>0</v>
      </c>
      <c r="H51" s="14">
        <f>0*$C51</f>
        <v>0</v>
      </c>
      <c r="I51" s="14">
        <v>0</v>
      </c>
      <c r="J51" s="14">
        <v>0</v>
      </c>
      <c r="K51" s="14">
        <v>0</v>
      </c>
      <c r="L51" s="65">
        <f>IFERROR($G51/$H51,0)</f>
        <v>0</v>
      </c>
    </row>
    <row r="52" spans="1:12" hidden="1" x14ac:dyDescent="0.2">
      <c r="A52" s="9"/>
      <c r="B52" s="9" t="str">
        <f>IF(ISBLANK(E52),B51,IF(AND(F52=0,G52=0,H52=0,I52=0,K52=0),"Hide","Show"))</f>
        <v>Hide</v>
      </c>
      <c r="C52" s="19">
        <v>1</v>
      </c>
      <c r="D52" s="19">
        <v>5121</v>
      </c>
      <c r="E52" s="6" t="s">
        <v>44</v>
      </c>
      <c r="F52" s="14">
        <v>0</v>
      </c>
      <c r="G52" s="14">
        <v>0</v>
      </c>
      <c r="H52" s="14">
        <f>0*$C52</f>
        <v>0</v>
      </c>
      <c r="I52" s="14">
        <v>0</v>
      </c>
      <c r="J52" s="14">
        <v>0</v>
      </c>
      <c r="K52" s="14">
        <v>0</v>
      </c>
      <c r="L52" s="65">
        <f>IFERROR($G52/$H52,0)</f>
        <v>0</v>
      </c>
    </row>
    <row r="53" spans="1:12" hidden="1" x14ac:dyDescent="0.2">
      <c r="A53" s="9"/>
      <c r="B53" s="9" t="str">
        <f>IF(ISBLANK(E53),B52,IF(AND(F53=0,G53=0,H53=0,I53=0,K53=0),"Hide","Show"))</f>
        <v>Hide</v>
      </c>
      <c r="C53" s="19">
        <v>1</v>
      </c>
      <c r="D53" s="19">
        <v>5131</v>
      </c>
      <c r="E53" s="6" t="s">
        <v>45</v>
      </c>
      <c r="F53" s="14">
        <v>0</v>
      </c>
      <c r="G53" s="14">
        <v>0</v>
      </c>
      <c r="H53" s="14">
        <f>0*$C53</f>
        <v>0</v>
      </c>
      <c r="I53" s="14">
        <v>0</v>
      </c>
      <c r="J53" s="14">
        <v>0</v>
      </c>
      <c r="K53" s="14">
        <v>0</v>
      </c>
      <c r="L53" s="65">
        <f>IFERROR($G53/$H53,0)</f>
        <v>0</v>
      </c>
    </row>
    <row r="54" spans="1:12" hidden="1" x14ac:dyDescent="0.2">
      <c r="A54" s="9"/>
      <c r="B54" s="9" t="str">
        <f>IF(ISBLANK(E54),B53,IF(AND(F54=0,G54=0,H54=0,I54=0,K54=0),"Hide","Show"))</f>
        <v>Hide</v>
      </c>
      <c r="C54" s="19">
        <v>1</v>
      </c>
      <c r="D54" s="19">
        <v>5181</v>
      </c>
      <c r="E54" s="6" t="s">
        <v>46</v>
      </c>
      <c r="F54" s="14">
        <v>0</v>
      </c>
      <c r="G54" s="14">
        <v>0</v>
      </c>
      <c r="H54" s="14">
        <f>0*$C54</f>
        <v>0</v>
      </c>
      <c r="I54" s="14">
        <v>0</v>
      </c>
      <c r="J54" s="14">
        <v>0</v>
      </c>
      <c r="K54" s="14">
        <v>0</v>
      </c>
      <c r="L54" s="65">
        <f>IFERROR($G54/$H54,0)</f>
        <v>0</v>
      </c>
    </row>
    <row r="55" spans="1:12" hidden="1" x14ac:dyDescent="0.2">
      <c r="A55" s="9"/>
      <c r="B55" s="9" t="str">
        <f>IF(ISBLANK(E55),B54,IF(AND(F55=0,G55=0,H55=0,I55=0,K55=0),"Hide","Show"))</f>
        <v>Hide</v>
      </c>
      <c r="C55" s="19">
        <v>1</v>
      </c>
      <c r="D55" s="19">
        <v>5199</v>
      </c>
      <c r="E55" s="6" t="s">
        <v>47</v>
      </c>
      <c r="F55" s="14">
        <v>0</v>
      </c>
      <c r="G55" s="14">
        <v>0</v>
      </c>
      <c r="H55" s="14">
        <f>0*$C55</f>
        <v>0</v>
      </c>
      <c r="I55" s="14">
        <v>0</v>
      </c>
      <c r="J55" s="14">
        <v>0</v>
      </c>
      <c r="K55" s="14">
        <v>0</v>
      </c>
      <c r="L55" s="65">
        <f>IFERROR($G55/$H55,0)</f>
        <v>0</v>
      </c>
    </row>
    <row r="56" spans="1:12" hidden="1" x14ac:dyDescent="0.2">
      <c r="A56" s="9"/>
      <c r="B56" s="9" t="str">
        <f>IF(ISBLANK(E56),B55,IF(AND(F56=0,G56=0,H56=0,I56=0,K56=0),"Hide","Show"))</f>
        <v>Hide</v>
      </c>
      <c r="E56" s="20" t="s">
        <v>48</v>
      </c>
      <c r="F56" s="27">
        <f>SUBTOTAL(9,F50:F55)</f>
        <v>0</v>
      </c>
      <c r="G56" s="27">
        <f>SUBTOTAL(9,G50:G55)</f>
        <v>0</v>
      </c>
      <c r="H56" s="14">
        <f>-1500*$C56</f>
        <v>0</v>
      </c>
      <c r="I56" s="27">
        <f>SUBTOTAL(9,I50:I55)</f>
        <v>0</v>
      </c>
      <c r="J56" s="27">
        <f>SUBTOTAL(9,J50:J55)</f>
        <v>0</v>
      </c>
      <c r="K56" s="27">
        <f>SUBTOTAL(9,K50:K55)</f>
        <v>0</v>
      </c>
      <c r="L56" s="68">
        <f>IFERROR($G56/$H56,0)</f>
        <v>0</v>
      </c>
    </row>
    <row r="57" spans="1:12" hidden="1" x14ac:dyDescent="0.2">
      <c r="A57" s="9"/>
      <c r="B57" s="9" t="str">
        <f>IF(ISBLANK(E57),B56,IF(AND(F57=0,G57=0,H57=0,I57=0,K57=0),"Hide","Show"))</f>
        <v>Hide</v>
      </c>
      <c r="E57" s="6"/>
      <c r="H57" s="14">
        <f>-1500*$C57</f>
        <v>0</v>
      </c>
    </row>
    <row r="58" spans="1:12" hidden="1" x14ac:dyDescent="0.2">
      <c r="A58" s="9"/>
      <c r="B58" s="9" t="str">
        <f>IF(ISBLANK(E58),B57,IF(AND(F58=0,G58=0,H58=0,I58=0,K58=0),"Hide","Show"))</f>
        <v>Hide</v>
      </c>
      <c r="C58" s="19">
        <v>1</v>
      </c>
      <c r="D58" s="19">
        <v>5501</v>
      </c>
      <c r="E58" s="6" t="s">
        <v>49</v>
      </c>
      <c r="F58" s="14">
        <v>0</v>
      </c>
      <c r="G58" s="14">
        <v>0</v>
      </c>
      <c r="H58" s="14">
        <f>0*$C58</f>
        <v>0</v>
      </c>
      <c r="I58" s="14">
        <v>0</v>
      </c>
      <c r="J58" s="14">
        <v>0</v>
      </c>
      <c r="K58" s="14">
        <v>0</v>
      </c>
      <c r="L58" s="65">
        <f>IFERROR($G58/$H58,0)</f>
        <v>0</v>
      </c>
    </row>
    <row r="59" spans="1:12" hidden="1" x14ac:dyDescent="0.2">
      <c r="A59" s="9"/>
      <c r="B59" s="9" t="str">
        <f>IF(ISBLANK(E59),B58,IF(AND(F59=0,G59=0,H59=0,I59=0,K59=0),"Hide","Show"))</f>
        <v>Hide</v>
      </c>
      <c r="C59" s="19">
        <v>1</v>
      </c>
      <c r="D59" s="19">
        <v>5531</v>
      </c>
      <c r="E59" s="6" t="s">
        <v>50</v>
      </c>
      <c r="F59" s="14">
        <v>0</v>
      </c>
      <c r="G59" s="14">
        <v>0</v>
      </c>
      <c r="H59" s="14">
        <f>0*$C59</f>
        <v>0</v>
      </c>
      <c r="I59" s="14">
        <v>0</v>
      </c>
      <c r="J59" s="14">
        <v>0</v>
      </c>
      <c r="K59" s="14">
        <v>0</v>
      </c>
      <c r="L59" s="65">
        <f>IFERROR($G59/$H59,0)</f>
        <v>0</v>
      </c>
    </row>
    <row r="60" spans="1:12" hidden="1" x14ac:dyDescent="0.2">
      <c r="A60" s="9"/>
      <c r="B60" s="9" t="str">
        <f>IF(ISBLANK(E60),B59,IF(AND(F60=0,G60=0,H60=0,I60=0,K60=0),"Hide","Show"))</f>
        <v>Hide</v>
      </c>
      <c r="C60" s="19">
        <v>1</v>
      </c>
      <c r="D60" s="19">
        <v>5551</v>
      </c>
      <c r="E60" s="6" t="s">
        <v>51</v>
      </c>
      <c r="F60" s="14">
        <v>0</v>
      </c>
      <c r="G60" s="14">
        <v>0</v>
      </c>
      <c r="H60" s="14">
        <f>0*$C60</f>
        <v>0</v>
      </c>
      <c r="I60" s="14">
        <v>0</v>
      </c>
      <c r="J60" s="14">
        <v>0</v>
      </c>
      <c r="K60" s="14">
        <v>0</v>
      </c>
      <c r="L60" s="65">
        <f>IFERROR($G60/$H60,0)</f>
        <v>0</v>
      </c>
    </row>
    <row r="61" spans="1:12" hidden="1" x14ac:dyDescent="0.2">
      <c r="A61" s="9"/>
      <c r="B61" s="9" t="str">
        <f>IF(ISBLANK(E61),B60,IF(AND(F61=0,G61=0,H61=0,I61=0,K61=0),"Hide","Show"))</f>
        <v>Hide</v>
      </c>
      <c r="C61" s="19">
        <v>1</v>
      </c>
      <c r="D61" s="19">
        <v>5561</v>
      </c>
      <c r="E61" s="6" t="s">
        <v>52</v>
      </c>
      <c r="F61" s="14">
        <v>0</v>
      </c>
      <c r="G61" s="14">
        <v>0</v>
      </c>
      <c r="H61" s="14">
        <f>0*$C61</f>
        <v>0</v>
      </c>
      <c r="I61" s="14">
        <v>0</v>
      </c>
      <c r="J61" s="14">
        <v>0</v>
      </c>
      <c r="K61" s="14">
        <v>0</v>
      </c>
      <c r="L61" s="65">
        <f>IFERROR($G61/$H61,0)</f>
        <v>0</v>
      </c>
    </row>
    <row r="62" spans="1:12" hidden="1" x14ac:dyDescent="0.2">
      <c r="A62" s="9"/>
      <c r="B62" s="9" t="str">
        <f>IF(ISBLANK(E62),B61,IF(AND(F62=0,G62=0,H62=0,I62=0,K62=0),"Hide","Show"))</f>
        <v>Hide</v>
      </c>
      <c r="C62" s="19">
        <v>1</v>
      </c>
      <c r="D62" s="19">
        <v>5571</v>
      </c>
      <c r="E62" s="6" t="s">
        <v>53</v>
      </c>
      <c r="F62" s="14">
        <v>0</v>
      </c>
      <c r="G62" s="14">
        <v>0</v>
      </c>
      <c r="H62" s="14">
        <f>0*$C62</f>
        <v>0</v>
      </c>
      <c r="I62" s="14">
        <v>0</v>
      </c>
      <c r="J62" s="14">
        <v>0</v>
      </c>
      <c r="K62" s="14">
        <v>0</v>
      </c>
      <c r="L62" s="65">
        <f>IFERROR($G62/$H62,0)</f>
        <v>0</v>
      </c>
    </row>
    <row r="63" spans="1:12" hidden="1" x14ac:dyDescent="0.2">
      <c r="A63" s="9"/>
      <c r="B63" s="9" t="str">
        <f>IF(ISBLANK(E63),B62,IF(AND(F63=0,G63=0,H63=0,I63=0,K63=0),"Hide","Show"))</f>
        <v>Hide</v>
      </c>
      <c r="C63" s="19">
        <v>1</v>
      </c>
      <c r="D63" s="19">
        <v>5581</v>
      </c>
      <c r="E63" s="6" t="s">
        <v>54</v>
      </c>
      <c r="F63" s="14">
        <v>0</v>
      </c>
      <c r="G63" s="14">
        <v>0</v>
      </c>
      <c r="H63" s="14">
        <f>0*$C63</f>
        <v>0</v>
      </c>
      <c r="I63" s="14">
        <v>0</v>
      </c>
      <c r="J63" s="14">
        <v>0</v>
      </c>
      <c r="K63" s="14">
        <v>0</v>
      </c>
      <c r="L63" s="65">
        <f>IFERROR($G63/$H63,0)</f>
        <v>0</v>
      </c>
    </row>
    <row r="64" spans="1:12" hidden="1" x14ac:dyDescent="0.2">
      <c r="A64" s="9"/>
      <c r="B64" s="9" t="str">
        <f>IF(ISBLANK(E64),B63,IF(AND(F64=0,G64=0,H64=0,I64=0,K64=0),"Hide","Show"))</f>
        <v>Hide</v>
      </c>
      <c r="C64" s="19">
        <v>1</v>
      </c>
      <c r="D64" s="19">
        <v>5599</v>
      </c>
      <c r="E64" s="6" t="s">
        <v>55</v>
      </c>
      <c r="F64" s="14">
        <v>0</v>
      </c>
      <c r="G64" s="14">
        <v>0</v>
      </c>
      <c r="H64" s="14">
        <f>0*$C64</f>
        <v>0</v>
      </c>
      <c r="I64" s="14">
        <v>0</v>
      </c>
      <c r="J64" s="14">
        <v>0</v>
      </c>
      <c r="K64" s="14">
        <v>0</v>
      </c>
      <c r="L64" s="65">
        <f>IFERROR($G64/$H64,0)</f>
        <v>0</v>
      </c>
    </row>
    <row r="65" spans="1:12" hidden="1" x14ac:dyDescent="0.2">
      <c r="A65" s="9"/>
      <c r="B65" s="9" t="str">
        <f>IF(ISBLANK(E65),B64,IF(AND(F65=0,G65=0,H65=0,I65=0,K65=0),"Hide","Show"))</f>
        <v>Hide</v>
      </c>
      <c r="E65" s="20" t="s">
        <v>56</v>
      </c>
      <c r="F65" s="27">
        <f>SUBTOTAL(9,F58:F64)</f>
        <v>0</v>
      </c>
      <c r="G65" s="27">
        <f>SUBTOTAL(9,G58:G64)</f>
        <v>0</v>
      </c>
      <c r="H65" s="27">
        <f>SUBTOTAL(9,H58:H64)</f>
        <v>0</v>
      </c>
      <c r="I65" s="27">
        <f>SUBTOTAL(9,I58:I64)</f>
        <v>0</v>
      </c>
      <c r="J65" s="27">
        <f>SUBTOTAL(9,J58:J64)</f>
        <v>0</v>
      </c>
      <c r="K65" s="27">
        <f>SUBTOTAL(9,K58:K64)</f>
        <v>0</v>
      </c>
      <c r="L65" s="68">
        <f>IFERROR($G65/$H65,0)</f>
        <v>0</v>
      </c>
    </row>
    <row r="66" spans="1:12" hidden="1" x14ac:dyDescent="0.2">
      <c r="A66" s="9"/>
      <c r="B66" s="9" t="str">
        <f>IF(ISBLANK(E66),B65,IF(AND(F66=0,G66=0,H66=0,I66=0,K66=0),"Hide","Show"))</f>
        <v>Hide</v>
      </c>
      <c r="E66" s="6"/>
    </row>
    <row r="67" spans="1:12" hidden="1" x14ac:dyDescent="0.2">
      <c r="A67" s="9"/>
      <c r="B67" s="9" t="str">
        <f>IF(ISBLANK(E67),B66,IF(AND(F67=0,G67=0,H67=0,I67=0,K67=0),"Hide","Show"))</f>
        <v>Hide</v>
      </c>
      <c r="C67" s="19">
        <v>1</v>
      </c>
      <c r="D67" s="19">
        <v>6001</v>
      </c>
      <c r="E67" s="6" t="s">
        <v>57</v>
      </c>
      <c r="F67" s="14">
        <v>0</v>
      </c>
      <c r="G67" s="14">
        <v>0</v>
      </c>
      <c r="H67" s="14">
        <f>0*$C67</f>
        <v>0</v>
      </c>
      <c r="I67" s="14">
        <v>0</v>
      </c>
      <c r="J67" s="14">
        <v>0</v>
      </c>
      <c r="K67" s="14">
        <v>0</v>
      </c>
      <c r="L67" s="65">
        <f>IFERROR($G67/$H67,0)</f>
        <v>0</v>
      </c>
    </row>
    <row r="68" spans="1:12" hidden="1" x14ac:dyDescent="0.2">
      <c r="A68" s="9"/>
      <c r="B68" s="9" t="str">
        <f>IF(ISBLANK(E68),B67,IF(AND(F68=0,G68=0,H68=0,I68=0,K68=0),"Hide","Show"))</f>
        <v>Hide</v>
      </c>
      <c r="C68" s="19">
        <v>1</v>
      </c>
      <c r="D68" s="19">
        <v>6011</v>
      </c>
      <c r="E68" s="6" t="s">
        <v>58</v>
      </c>
      <c r="F68" s="14">
        <v>0</v>
      </c>
      <c r="G68" s="14">
        <v>0</v>
      </c>
      <c r="H68" s="14">
        <f>0*$C68</f>
        <v>0</v>
      </c>
      <c r="I68" s="14">
        <v>0</v>
      </c>
      <c r="J68" s="14">
        <v>0</v>
      </c>
      <c r="K68" s="14">
        <v>0</v>
      </c>
      <c r="L68" s="65">
        <f>IFERROR($G68/$H68,0)</f>
        <v>0</v>
      </c>
    </row>
    <row r="69" spans="1:12" hidden="1" x14ac:dyDescent="0.2">
      <c r="A69" s="9"/>
      <c r="B69" s="9" t="str">
        <f>IF(ISBLANK(E69),B68,IF(AND(F69=0,G69=0,H69=0,I69=0,K69=0),"Hide","Show"))</f>
        <v>Hide</v>
      </c>
      <c r="C69" s="19">
        <v>1</v>
      </c>
      <c r="D69" s="19">
        <v>6021</v>
      </c>
      <c r="E69" s="6" t="s">
        <v>59</v>
      </c>
      <c r="F69" s="14">
        <v>0</v>
      </c>
      <c r="G69" s="14">
        <v>0</v>
      </c>
      <c r="H69" s="14">
        <f>0*$C69</f>
        <v>0</v>
      </c>
      <c r="I69" s="14">
        <v>0</v>
      </c>
      <c r="J69" s="14">
        <v>0</v>
      </c>
      <c r="K69" s="14">
        <v>0</v>
      </c>
      <c r="L69" s="65">
        <f>IFERROR($G69/$H69,0)</f>
        <v>0</v>
      </c>
    </row>
    <row r="70" spans="1:12" hidden="1" x14ac:dyDescent="0.2">
      <c r="A70" s="9"/>
      <c r="B70" s="9" t="str">
        <f>IF(ISBLANK(E70),B69,IF(AND(F70=0,G70=0,H70=0,I70=0,K70=0),"Hide","Show"))</f>
        <v>Hide</v>
      </c>
      <c r="C70" s="19">
        <v>1</v>
      </c>
      <c r="D70" s="19">
        <v>6301</v>
      </c>
      <c r="E70" s="6" t="s">
        <v>60</v>
      </c>
      <c r="F70" s="14">
        <v>0</v>
      </c>
      <c r="G70" s="14">
        <v>0</v>
      </c>
      <c r="H70" s="14">
        <f>0*$C70</f>
        <v>0</v>
      </c>
      <c r="I70" s="14">
        <v>0</v>
      </c>
      <c r="J70" s="14">
        <v>0</v>
      </c>
      <c r="K70" s="14">
        <v>0</v>
      </c>
      <c r="L70" s="65">
        <f>IFERROR($G70/$H70,0)</f>
        <v>0</v>
      </c>
    </row>
    <row r="71" spans="1:12" hidden="1" x14ac:dyDescent="0.2">
      <c r="A71" s="9"/>
      <c r="B71" s="9" t="str">
        <f>IF(ISBLANK(E71),B70,IF(AND(F71=0,G71=0,H71=0,I71=0,K71=0),"Hide","Show"))</f>
        <v>Hide</v>
      </c>
      <c r="C71" s="19">
        <v>1</v>
      </c>
      <c r="D71" s="19">
        <v>6311</v>
      </c>
      <c r="E71" s="6" t="s">
        <v>61</v>
      </c>
      <c r="F71" s="14">
        <v>0</v>
      </c>
      <c r="G71" s="14">
        <v>0</v>
      </c>
      <c r="H71" s="14">
        <f>0*$C71</f>
        <v>0</v>
      </c>
      <c r="I71" s="14">
        <v>0</v>
      </c>
      <c r="J71" s="14">
        <v>0</v>
      </c>
      <c r="K71" s="14">
        <v>0</v>
      </c>
      <c r="L71" s="65">
        <f>IFERROR($G71/$H71,0)</f>
        <v>0</v>
      </c>
    </row>
    <row r="72" spans="1:12" hidden="1" x14ac:dyDescent="0.2">
      <c r="A72" s="9"/>
      <c r="B72" s="9" t="str">
        <f>IF(ISBLANK(E72),B71,IF(AND(F72=0,G72=0,H72=0,I72=0,K72=0),"Hide","Show"))</f>
        <v>Hide</v>
      </c>
      <c r="C72" s="19">
        <v>1</v>
      </c>
      <c r="D72" s="19">
        <v>6319</v>
      </c>
      <c r="E72" s="6" t="s">
        <v>62</v>
      </c>
      <c r="F72" s="14">
        <v>0</v>
      </c>
      <c r="G72" s="14">
        <v>0</v>
      </c>
      <c r="H72" s="14">
        <f>0*$C72</f>
        <v>0</v>
      </c>
      <c r="I72" s="14">
        <v>0</v>
      </c>
      <c r="J72" s="14">
        <v>0</v>
      </c>
      <c r="K72" s="14">
        <v>0</v>
      </c>
      <c r="L72" s="65">
        <f>IFERROR($G72/$H72,0)</f>
        <v>0</v>
      </c>
    </row>
    <row r="73" spans="1:12" hidden="1" x14ac:dyDescent="0.2">
      <c r="A73" s="9"/>
      <c r="B73" s="9" t="str">
        <f>IF(ISBLANK(E73),B72,IF(AND(F73=0,G73=0,H73=0,I73=0,K73=0),"Hide","Show"))</f>
        <v>Hide</v>
      </c>
      <c r="C73" s="19">
        <v>1</v>
      </c>
      <c r="D73" s="19">
        <v>6321</v>
      </c>
      <c r="E73" s="6" t="s">
        <v>63</v>
      </c>
      <c r="F73" s="14">
        <v>0</v>
      </c>
      <c r="G73" s="14">
        <v>0</v>
      </c>
      <c r="H73" s="14">
        <f>0*$C73</f>
        <v>0</v>
      </c>
      <c r="I73" s="14">
        <v>0</v>
      </c>
      <c r="J73" s="14">
        <v>0</v>
      </c>
      <c r="K73" s="14">
        <v>0</v>
      </c>
      <c r="L73" s="65">
        <f>IFERROR($G73/$H73,0)</f>
        <v>0</v>
      </c>
    </row>
    <row r="74" spans="1:12" hidden="1" x14ac:dyDescent="0.2">
      <c r="A74" s="9"/>
      <c r="B74" s="9" t="str">
        <f>IF(ISBLANK(E74),B73,IF(AND(F74=0,G74=0,H74=0,I74=0,K74=0),"Hide","Show"))</f>
        <v>Hide</v>
      </c>
      <c r="C74" s="19">
        <v>1</v>
      </c>
      <c r="D74" s="19">
        <v>6325</v>
      </c>
      <c r="E74" s="6" t="s">
        <v>64</v>
      </c>
      <c r="F74" s="14">
        <v>0</v>
      </c>
      <c r="G74" s="14">
        <v>0</v>
      </c>
      <c r="H74" s="14">
        <f>0*$C74</f>
        <v>0</v>
      </c>
      <c r="I74" s="14">
        <v>0</v>
      </c>
      <c r="J74" s="14">
        <v>0</v>
      </c>
      <c r="K74" s="14">
        <v>0</v>
      </c>
      <c r="L74" s="65">
        <f>IFERROR($G74/$H74,0)</f>
        <v>0</v>
      </c>
    </row>
    <row r="75" spans="1:12" hidden="1" x14ac:dyDescent="0.2">
      <c r="A75" s="9"/>
      <c r="B75" s="9" t="str">
        <f>IF(ISBLANK(E75),B74,IF(AND(F75=0,G75=0,H75=0,I75=0,K75=0),"Hide","Show"))</f>
        <v>Hide</v>
      </c>
      <c r="C75" s="19">
        <v>1</v>
      </c>
      <c r="D75" s="19">
        <v>6331</v>
      </c>
      <c r="E75" s="6" t="s">
        <v>65</v>
      </c>
      <c r="F75" s="14">
        <v>0</v>
      </c>
      <c r="G75" s="14">
        <v>0</v>
      </c>
      <c r="H75" s="14">
        <f>0*$C75</f>
        <v>0</v>
      </c>
      <c r="I75" s="14">
        <v>0</v>
      </c>
      <c r="J75" s="14">
        <v>0</v>
      </c>
      <c r="K75" s="14">
        <v>0</v>
      </c>
      <c r="L75" s="65">
        <f>IFERROR($G75/$H75,0)</f>
        <v>0</v>
      </c>
    </row>
    <row r="76" spans="1:12" hidden="1" x14ac:dyDescent="0.2">
      <c r="A76" s="9"/>
      <c r="B76" s="9" t="str">
        <f>IF(ISBLANK(E76),B75,IF(AND(F76=0,G76=0,H76=0,I76=0,K76=0),"Hide","Show"))</f>
        <v>Hide</v>
      </c>
      <c r="C76" s="19">
        <v>1</v>
      </c>
      <c r="D76" s="19">
        <v>6332</v>
      </c>
      <c r="E76" s="6" t="s">
        <v>66</v>
      </c>
      <c r="F76" s="14">
        <v>0</v>
      </c>
      <c r="G76" s="14">
        <v>0</v>
      </c>
      <c r="H76" s="14">
        <f>0*$C76</f>
        <v>0</v>
      </c>
      <c r="I76" s="14">
        <v>0</v>
      </c>
      <c r="J76" s="14">
        <v>0</v>
      </c>
      <c r="K76" s="14">
        <v>0</v>
      </c>
      <c r="L76" s="65">
        <f>IFERROR($G76/$H76,0)</f>
        <v>0</v>
      </c>
    </row>
    <row r="77" spans="1:12" hidden="1" x14ac:dyDescent="0.2">
      <c r="A77" s="9"/>
      <c r="B77" s="9" t="str">
        <f>IF(ISBLANK(E77),B76,IF(AND(F77=0,G77=0,H77=0,I77=0,K77=0),"Hide","Show"))</f>
        <v>Hide</v>
      </c>
      <c r="C77" s="19">
        <v>1</v>
      </c>
      <c r="D77" s="19">
        <v>6341</v>
      </c>
      <c r="E77" s="6" t="s">
        <v>67</v>
      </c>
      <c r="F77" s="14">
        <v>0</v>
      </c>
      <c r="G77" s="14">
        <v>0</v>
      </c>
      <c r="H77" s="14">
        <f>0*$C77</f>
        <v>0</v>
      </c>
      <c r="I77" s="14">
        <v>0</v>
      </c>
      <c r="J77" s="14">
        <v>0</v>
      </c>
      <c r="K77" s="14">
        <v>0</v>
      </c>
      <c r="L77" s="65">
        <f>IFERROR($G77/$H77,0)</f>
        <v>0</v>
      </c>
    </row>
    <row r="78" spans="1:12" hidden="1" x14ac:dyDescent="0.2">
      <c r="A78" s="9"/>
      <c r="B78" s="9" t="str">
        <f>IF(ISBLANK(E78),B77,IF(AND(F78=0,G78=0,H78=0,I78=0,K78=0),"Hide","Show"))</f>
        <v>Hide</v>
      </c>
      <c r="C78" s="19">
        <v>1</v>
      </c>
      <c r="D78" s="19">
        <v>6351</v>
      </c>
      <c r="E78" s="6" t="s">
        <v>68</v>
      </c>
      <c r="F78" s="14">
        <v>0</v>
      </c>
      <c r="G78" s="14">
        <v>0</v>
      </c>
      <c r="H78" s="14">
        <f>0*$C78</f>
        <v>0</v>
      </c>
      <c r="I78" s="14">
        <v>0</v>
      </c>
      <c r="J78" s="14">
        <v>0</v>
      </c>
      <c r="K78" s="14">
        <v>0</v>
      </c>
      <c r="L78" s="65">
        <f>IFERROR($G78/$H78,0)</f>
        <v>0</v>
      </c>
    </row>
    <row r="79" spans="1:12" hidden="1" x14ac:dyDescent="0.2">
      <c r="A79" s="9"/>
      <c r="B79" s="9" t="str">
        <f>IF(ISBLANK(E79),B78,IF(AND(F79=0,G79=0,H79=0,I79=0,K79=0),"Hide","Show"))</f>
        <v>Hide</v>
      </c>
      <c r="C79" s="19">
        <v>1</v>
      </c>
      <c r="D79" s="19">
        <v>6361</v>
      </c>
      <c r="E79" s="6" t="s">
        <v>69</v>
      </c>
      <c r="F79" s="14">
        <v>0</v>
      </c>
      <c r="G79" s="14">
        <v>0</v>
      </c>
      <c r="H79" s="14">
        <f>0*$C79</f>
        <v>0</v>
      </c>
      <c r="I79" s="14">
        <v>0</v>
      </c>
      <c r="J79" s="14">
        <v>0</v>
      </c>
      <c r="K79" s="14">
        <v>0</v>
      </c>
      <c r="L79" s="65">
        <f>IFERROR($G79/$H79,0)</f>
        <v>0</v>
      </c>
    </row>
    <row r="80" spans="1:12" hidden="1" x14ac:dyDescent="0.2">
      <c r="A80" s="9"/>
      <c r="B80" s="9" t="str">
        <f>IF(ISBLANK(E80),B79,IF(AND(F80=0,G80=0,H80=0,I80=0,K80=0),"Hide","Show"))</f>
        <v>Hide</v>
      </c>
      <c r="C80" s="19">
        <v>1</v>
      </c>
      <c r="D80" s="19">
        <v>6371</v>
      </c>
      <c r="E80" s="6" t="s">
        <v>70</v>
      </c>
      <c r="F80" s="14">
        <v>0</v>
      </c>
      <c r="G80" s="14">
        <v>0</v>
      </c>
      <c r="H80" s="14">
        <f>0*$C80</f>
        <v>0</v>
      </c>
      <c r="I80" s="14">
        <v>0</v>
      </c>
      <c r="J80" s="14">
        <v>0</v>
      </c>
      <c r="K80" s="14">
        <v>0</v>
      </c>
      <c r="L80" s="65">
        <f>IFERROR($G80/$H80,0)</f>
        <v>0</v>
      </c>
    </row>
    <row r="81" spans="1:12" hidden="1" x14ac:dyDescent="0.2">
      <c r="A81" s="9"/>
      <c r="B81" s="9" t="str">
        <f>IF(ISBLANK(E81),B80,IF(AND(F81=0,G81=0,H81=0,I81=0,K81=0),"Hide","Show"))</f>
        <v>Hide</v>
      </c>
      <c r="C81" s="19">
        <v>1</v>
      </c>
      <c r="D81" s="19">
        <v>6399</v>
      </c>
      <c r="E81" s="6" t="s">
        <v>71</v>
      </c>
      <c r="F81" s="14">
        <v>0</v>
      </c>
      <c r="G81" s="14">
        <v>0</v>
      </c>
      <c r="H81" s="14">
        <f>0*$C81</f>
        <v>0</v>
      </c>
      <c r="I81" s="14">
        <v>0</v>
      </c>
      <c r="J81" s="14">
        <v>0</v>
      </c>
      <c r="K81" s="14">
        <v>0</v>
      </c>
      <c r="L81" s="65">
        <f>IFERROR($G81/$H81,0)</f>
        <v>0</v>
      </c>
    </row>
    <row r="82" spans="1:12" hidden="1" x14ac:dyDescent="0.2">
      <c r="A82" s="9"/>
      <c r="B82" s="9" t="str">
        <f>IF(ISBLANK(E82),B81,IF(AND(F82=0,G82=0,H82=0,I82=0,K82=0),"Hide","Show"))</f>
        <v>Hide</v>
      </c>
      <c r="C82" s="19">
        <v>1</v>
      </c>
      <c r="D82" s="19">
        <v>6401</v>
      </c>
      <c r="E82" s="6" t="s">
        <v>72</v>
      </c>
      <c r="F82" s="14">
        <v>0</v>
      </c>
      <c r="G82" s="14">
        <v>0</v>
      </c>
      <c r="H82" s="14">
        <f>0*$C82</f>
        <v>0</v>
      </c>
      <c r="I82" s="14">
        <v>0</v>
      </c>
      <c r="J82" s="14">
        <v>0</v>
      </c>
      <c r="K82" s="14">
        <v>0</v>
      </c>
      <c r="L82" s="65">
        <f>IFERROR($G82/$H82,0)</f>
        <v>0</v>
      </c>
    </row>
    <row r="83" spans="1:12" hidden="1" x14ac:dyDescent="0.2">
      <c r="A83" s="9"/>
      <c r="B83" s="9" t="str">
        <f>IF(ISBLANK(E83),B82,IF(AND(F83=0,G83=0,H83=0,I83=0,K83=0),"Hide","Show"))</f>
        <v>Hide</v>
      </c>
      <c r="C83" s="19">
        <v>1</v>
      </c>
      <c r="D83" s="19">
        <v>6451</v>
      </c>
      <c r="E83" s="6" t="s">
        <v>73</v>
      </c>
      <c r="F83" s="14">
        <v>0</v>
      </c>
      <c r="G83" s="14">
        <v>0</v>
      </c>
      <c r="H83" s="14">
        <f>0*$C83</f>
        <v>0</v>
      </c>
      <c r="I83" s="14">
        <v>0</v>
      </c>
      <c r="J83" s="14">
        <v>0</v>
      </c>
      <c r="K83" s="14">
        <v>0</v>
      </c>
      <c r="L83" s="65">
        <f>IFERROR($G83/$H83,0)</f>
        <v>0</v>
      </c>
    </row>
    <row r="84" spans="1:12" hidden="1" x14ac:dyDescent="0.2">
      <c r="A84" s="9"/>
      <c r="B84" s="9" t="str">
        <f>IF(ISBLANK(E84),B82,IF(AND(F84=0,G84=0,H84=0,I84=0,K84=0),"Hide","Show"))</f>
        <v>Hide</v>
      </c>
      <c r="C84" s="19">
        <v>1</v>
      </c>
      <c r="D84" s="19">
        <v>6599</v>
      </c>
      <c r="E84" s="6" t="s">
        <v>174</v>
      </c>
      <c r="F84" s="14">
        <v>0</v>
      </c>
      <c r="G84" s="14">
        <v>0</v>
      </c>
      <c r="H84" s="14">
        <f>0*$C84</f>
        <v>0</v>
      </c>
      <c r="I84" s="14">
        <v>0</v>
      </c>
      <c r="J84" s="14">
        <v>0</v>
      </c>
      <c r="K84" s="14">
        <v>0</v>
      </c>
      <c r="L84" s="65">
        <f>IFERROR($G84/$H84,0)</f>
        <v>0</v>
      </c>
    </row>
    <row r="85" spans="1:12" hidden="1" x14ac:dyDescent="0.2">
      <c r="A85" s="9"/>
      <c r="B85" s="9" t="str">
        <f>IF(ISBLANK(E85),B83,IF(AND(F85=0,G85=0,H85=0,I85=0,K85=0),"Hide","Show"))</f>
        <v>Hide</v>
      </c>
      <c r="C85" s="19">
        <v>1</v>
      </c>
      <c r="D85" s="19">
        <v>7001</v>
      </c>
      <c r="E85" s="6" t="s">
        <v>74</v>
      </c>
      <c r="F85" s="14">
        <v>0</v>
      </c>
      <c r="G85" s="14">
        <v>0</v>
      </c>
      <c r="H85" s="14">
        <f>0*$C85</f>
        <v>0</v>
      </c>
      <c r="I85" s="14">
        <v>0</v>
      </c>
      <c r="J85" s="14">
        <v>0</v>
      </c>
      <c r="K85" s="14">
        <v>0</v>
      </c>
      <c r="L85" s="65">
        <f>IFERROR($G85/$H85,0)</f>
        <v>0</v>
      </c>
    </row>
    <row r="86" spans="1:12" hidden="1" x14ac:dyDescent="0.2">
      <c r="A86" s="9"/>
      <c r="B86" s="9" t="str">
        <f>IF(ISBLANK(E86),B85,IF(AND(F86=0,G86=0,H86=0,I86=0,K86=0),"Hide","Show"))</f>
        <v>Hide</v>
      </c>
      <c r="C86" s="19">
        <v>1</v>
      </c>
      <c r="D86" s="19">
        <v>7101</v>
      </c>
      <c r="E86" s="6" t="s">
        <v>75</v>
      </c>
      <c r="F86" s="14">
        <v>0</v>
      </c>
      <c r="G86" s="14">
        <v>0</v>
      </c>
      <c r="H86" s="14">
        <f>0*$C86</f>
        <v>0</v>
      </c>
      <c r="I86" s="14">
        <v>0</v>
      </c>
      <c r="J86" s="14">
        <v>0</v>
      </c>
      <c r="K86" s="14">
        <v>0</v>
      </c>
      <c r="L86" s="65">
        <f>IFERROR($G86/$H86,0)</f>
        <v>0</v>
      </c>
    </row>
    <row r="87" spans="1:12" hidden="1" x14ac:dyDescent="0.2">
      <c r="A87" s="9"/>
      <c r="B87" s="9" t="str">
        <f>IF(ISBLANK(E87),B86,IF(AND(F87=0,G87=0,H87=0,I87=0,K87=0),"Hide","Show"))</f>
        <v>Hide</v>
      </c>
      <c r="C87" s="19">
        <v>1</v>
      </c>
      <c r="D87" s="19">
        <v>7901</v>
      </c>
      <c r="E87" s="6" t="s">
        <v>76</v>
      </c>
      <c r="F87" s="14">
        <v>0</v>
      </c>
      <c r="G87" s="14">
        <v>0</v>
      </c>
      <c r="H87" s="14">
        <f>0*$C87</f>
        <v>0</v>
      </c>
      <c r="I87" s="14">
        <v>0</v>
      </c>
      <c r="J87" s="14">
        <v>0</v>
      </c>
      <c r="K87" s="14">
        <v>0</v>
      </c>
      <c r="L87" s="65">
        <f>IFERROR($G87/$H87,0)</f>
        <v>0</v>
      </c>
    </row>
    <row r="88" spans="1:12" hidden="1" x14ac:dyDescent="0.2">
      <c r="A88" s="9"/>
      <c r="B88" s="9" t="str">
        <f>IF(ISBLANK(E88),B87,IF(AND(F88=0,G88=0,H88=0,I88=0,K88=0),"Hide","Show"))</f>
        <v>Hide</v>
      </c>
      <c r="C88" s="19">
        <v>1</v>
      </c>
      <c r="D88" s="19">
        <v>7981</v>
      </c>
      <c r="E88" s="6" t="s">
        <v>77</v>
      </c>
      <c r="F88" s="14">
        <v>0</v>
      </c>
      <c r="G88" s="14">
        <v>0</v>
      </c>
      <c r="H88" s="14">
        <f>0*$C88</f>
        <v>0</v>
      </c>
      <c r="I88" s="14">
        <v>0</v>
      </c>
      <c r="J88" s="14">
        <v>0</v>
      </c>
      <c r="K88" s="14">
        <v>0</v>
      </c>
      <c r="L88" s="65">
        <f>IFERROR($G88/$H88,0)</f>
        <v>0</v>
      </c>
    </row>
    <row r="89" spans="1:12" hidden="1" x14ac:dyDescent="0.2">
      <c r="A89" s="9"/>
      <c r="B89" s="9" t="str">
        <f>IF(ISBLANK(E89),B88,IF(AND(F89=0,G89=0,H89=0,I89=0,K89=0),"Hide","Show"))</f>
        <v>Hide</v>
      </c>
      <c r="C89" s="19">
        <v>1</v>
      </c>
      <c r="D89" s="19">
        <v>7999</v>
      </c>
      <c r="E89" s="6" t="s">
        <v>78</v>
      </c>
      <c r="F89" s="14">
        <v>0</v>
      </c>
      <c r="G89" s="14">
        <v>0</v>
      </c>
      <c r="H89" s="14">
        <f>0*$C89</f>
        <v>0</v>
      </c>
      <c r="I89" s="14">
        <v>0</v>
      </c>
      <c r="J89" s="14">
        <v>0</v>
      </c>
      <c r="K89" s="14">
        <v>0</v>
      </c>
      <c r="L89" s="65">
        <f>IFERROR($G89/$H89,0)</f>
        <v>0</v>
      </c>
    </row>
    <row r="90" spans="1:12" hidden="1" x14ac:dyDescent="0.2">
      <c r="A90" s="9"/>
      <c r="B90" s="9" t="str">
        <f>IF(ISBLANK(E90),B89,IF(AND(F90=0,G90=0,H90=0,I90=0,K90=0),"Hide","Show"))</f>
        <v>Hide</v>
      </c>
      <c r="C90" s="19">
        <v>1</v>
      </c>
      <c r="D90" s="19">
        <v>8911</v>
      </c>
      <c r="E90" s="6" t="s">
        <v>79</v>
      </c>
      <c r="F90" s="14">
        <v>0</v>
      </c>
      <c r="G90" s="14">
        <v>0</v>
      </c>
      <c r="H90" s="14">
        <f>0*$C90</f>
        <v>0</v>
      </c>
      <c r="I90" s="14">
        <v>0</v>
      </c>
      <c r="J90" s="14">
        <v>0</v>
      </c>
      <c r="K90" s="14">
        <v>0</v>
      </c>
      <c r="L90" s="65">
        <f>IFERROR($G90/$H90,0)</f>
        <v>0</v>
      </c>
    </row>
    <row r="91" spans="1:12" hidden="1" x14ac:dyDescent="0.2">
      <c r="A91" s="9"/>
      <c r="B91" s="9" t="str">
        <f>IF(ISBLANK(E91),B90,IF(AND(F91=0,G91=0,H91=0,I91=0,K91=0),"Hide","Show"))</f>
        <v>Hide</v>
      </c>
      <c r="E91" s="20" t="s">
        <v>80</v>
      </c>
      <c r="F91" s="27">
        <f>SUBTOTAL(9,F67:F90)</f>
        <v>0</v>
      </c>
      <c r="G91" s="27">
        <f>SUBTOTAL(9,G67:G90)</f>
        <v>0</v>
      </c>
      <c r="H91" s="27">
        <f>SUBTOTAL(9,H67:H90)</f>
        <v>0</v>
      </c>
      <c r="I91" s="27">
        <f>SUBTOTAL(9,I67:I90)</f>
        <v>0</v>
      </c>
      <c r="J91" s="27">
        <f>SUBTOTAL(9,J67:J90)</f>
        <v>0</v>
      </c>
      <c r="K91" s="27">
        <f>SUBTOTAL(9,K67:K90)</f>
        <v>0</v>
      </c>
      <c r="L91" s="68">
        <f>IFERROR($G91/$H91,0)</f>
        <v>0</v>
      </c>
    </row>
    <row r="92" spans="1:12" hidden="1" x14ac:dyDescent="0.2">
      <c r="A92" s="9"/>
      <c r="B92" s="9" t="str">
        <f>IF(ISBLANK(E92),B91,IF(AND(F92=0,G92=0,H92=0,I92=0,K92=0),"Hide","Show"))</f>
        <v>Hide</v>
      </c>
      <c r="E92" s="6"/>
    </row>
    <row r="93" spans="1:12" hidden="1" x14ac:dyDescent="0.2">
      <c r="A93" s="9"/>
      <c r="B93" s="9" t="str">
        <f>IF(ISBLANK(E93),B92,IF(AND(F93=0,G93=0,H93=0,I93=0,K93=0),"Hide","Show"))</f>
        <v>Hide</v>
      </c>
      <c r="C93" s="19">
        <v>1</v>
      </c>
      <c r="D93" s="19">
        <v>8011</v>
      </c>
      <c r="E93" s="6" t="s">
        <v>81</v>
      </c>
      <c r="F93" s="14">
        <v>0</v>
      </c>
      <c r="G93" s="14">
        <v>0</v>
      </c>
      <c r="H93" s="14">
        <f>0*$C93</f>
        <v>0</v>
      </c>
      <c r="I93" s="14">
        <v>0</v>
      </c>
      <c r="J93" s="14">
        <v>0</v>
      </c>
      <c r="K93" s="14">
        <v>0</v>
      </c>
      <c r="L93" s="65">
        <f>IFERROR($G93/$H93,0)</f>
        <v>0</v>
      </c>
    </row>
    <row r="94" spans="1:12" hidden="1" x14ac:dyDescent="0.2">
      <c r="A94" s="9"/>
      <c r="B94" s="9" t="str">
        <f>IF(ISBLANK(E94),B93,IF(AND(F94=0,G94=0,H94=0,I94=0,K94=0),"Hide","Show"))</f>
        <v>Hide</v>
      </c>
      <c r="C94" s="19">
        <v>1</v>
      </c>
      <c r="D94" s="19">
        <v>8021</v>
      </c>
      <c r="E94" s="6" t="s">
        <v>82</v>
      </c>
      <c r="F94" s="14">
        <v>0</v>
      </c>
      <c r="G94" s="14">
        <v>0</v>
      </c>
      <c r="H94" s="14">
        <f>0*$C94</f>
        <v>0</v>
      </c>
      <c r="I94" s="14">
        <v>0</v>
      </c>
      <c r="J94" s="14">
        <v>0</v>
      </c>
      <c r="K94" s="14">
        <v>0</v>
      </c>
      <c r="L94" s="65">
        <f>IFERROR($G94/$H94,0)</f>
        <v>0</v>
      </c>
    </row>
    <row r="95" spans="1:12" hidden="1" x14ac:dyDescent="0.2">
      <c r="A95" s="9"/>
      <c r="B95" s="9" t="str">
        <f>IF(ISBLANK(E95),B94,IF(AND(F95=0,G95=0,H95=0,I95=0,K95=0),"Hide","Show"))</f>
        <v>Hide</v>
      </c>
      <c r="C95" s="19">
        <v>1</v>
      </c>
      <c r="D95" s="19">
        <v>8101</v>
      </c>
      <c r="E95" s="6" t="s">
        <v>83</v>
      </c>
      <c r="F95" s="14">
        <v>0</v>
      </c>
      <c r="G95" s="14">
        <v>0</v>
      </c>
      <c r="H95" s="14">
        <f>0*$C95</f>
        <v>0</v>
      </c>
      <c r="I95" s="14">
        <v>0</v>
      </c>
      <c r="J95" s="14">
        <v>0</v>
      </c>
      <c r="K95" s="14">
        <v>0</v>
      </c>
      <c r="L95" s="65">
        <f>IFERROR($G95/$H95,0)</f>
        <v>0</v>
      </c>
    </row>
    <row r="96" spans="1:12" hidden="1" x14ac:dyDescent="0.2">
      <c r="A96" s="9"/>
      <c r="B96" s="9" t="str">
        <f>IF(ISBLANK(E96),B95,IF(AND(F96=0,G96=0,H96=0,I96=0,K96=0),"Hide","Show"))</f>
        <v>Hide</v>
      </c>
      <c r="C96" s="19">
        <v>1</v>
      </c>
      <c r="D96" s="19">
        <v>8111</v>
      </c>
      <c r="E96" s="6" t="s">
        <v>84</v>
      </c>
      <c r="F96" s="14">
        <v>0</v>
      </c>
      <c r="G96" s="14">
        <v>0</v>
      </c>
      <c r="H96" s="14">
        <f>0*$C96</f>
        <v>0</v>
      </c>
      <c r="I96" s="14">
        <v>0</v>
      </c>
      <c r="J96" s="14">
        <v>0</v>
      </c>
      <c r="K96" s="14">
        <v>0</v>
      </c>
      <c r="L96" s="65">
        <f>IFERROR($G96/$H96,0)</f>
        <v>0</v>
      </c>
    </row>
    <row r="97" spans="1:12" hidden="1" x14ac:dyDescent="0.2">
      <c r="A97" s="9"/>
      <c r="B97" s="9" t="str">
        <f>IF(ISBLANK(E97),B96,IF(AND(F97=0,G97=0,H97=0,I97=0,K97=0),"Hide","Show"))</f>
        <v>Hide</v>
      </c>
      <c r="C97" s="19">
        <v>1</v>
      </c>
      <c r="D97" s="19">
        <v>8121</v>
      </c>
      <c r="E97" s="6" t="s">
        <v>85</v>
      </c>
      <c r="F97" s="14">
        <v>0</v>
      </c>
      <c r="G97" s="14">
        <v>0</v>
      </c>
      <c r="H97" s="14">
        <f>0*$C97</f>
        <v>0</v>
      </c>
      <c r="I97" s="14">
        <v>0</v>
      </c>
      <c r="J97" s="14">
        <v>0</v>
      </c>
      <c r="K97" s="14">
        <v>0</v>
      </c>
      <c r="L97" s="65">
        <f>IFERROR($G97/$H97,0)</f>
        <v>0</v>
      </c>
    </row>
    <row r="98" spans="1:12" hidden="1" x14ac:dyDescent="0.2">
      <c r="A98" s="9"/>
      <c r="B98" s="9" t="str">
        <f>IF(ISBLANK(E98),B97,IF(AND(F98=0,G98=0,H98=0,I98=0,K98=0),"Hide","Show"))</f>
        <v>Hide</v>
      </c>
      <c r="C98" s="19">
        <v>1</v>
      </c>
      <c r="D98" s="19">
        <v>8131</v>
      </c>
      <c r="E98" s="6" t="s">
        <v>86</v>
      </c>
      <c r="F98" s="14">
        <v>0</v>
      </c>
      <c r="G98" s="14">
        <v>0</v>
      </c>
      <c r="H98" s="14">
        <f>0*$C98</f>
        <v>0</v>
      </c>
      <c r="I98" s="14">
        <v>0</v>
      </c>
      <c r="J98" s="14">
        <v>0</v>
      </c>
      <c r="K98" s="14">
        <v>0</v>
      </c>
      <c r="L98" s="65">
        <f>IFERROR($G98/$H98,0)</f>
        <v>0</v>
      </c>
    </row>
    <row r="99" spans="1:12" hidden="1" x14ac:dyDescent="0.2">
      <c r="A99" s="9"/>
      <c r="B99" s="9" t="str">
        <f>IF(ISBLANK(E99),B98,IF(AND(F99=0,G99=0,H99=0,I99=0,K99=0),"Hide","Show"))</f>
        <v>Hide</v>
      </c>
      <c r="C99" s="19">
        <v>1</v>
      </c>
      <c r="D99" s="19">
        <v>8141</v>
      </c>
      <c r="E99" s="6" t="s">
        <v>87</v>
      </c>
      <c r="F99" s="14">
        <v>0</v>
      </c>
      <c r="G99" s="14">
        <v>0</v>
      </c>
      <c r="H99" s="14">
        <f>0*$C99</f>
        <v>0</v>
      </c>
      <c r="I99" s="14">
        <v>0</v>
      </c>
      <c r="J99" s="14">
        <v>0</v>
      </c>
      <c r="K99" s="14">
        <v>0</v>
      </c>
      <c r="L99" s="65">
        <f>IFERROR($G99/$H99,0)</f>
        <v>0</v>
      </c>
    </row>
    <row r="100" spans="1:12" hidden="1" x14ac:dyDescent="0.2">
      <c r="A100" s="9"/>
      <c r="B100" s="9" t="str">
        <f>IF(ISBLANK(E100),B99,IF(AND(F100=0,G100=0,H100=0,I100=0,K100=0),"Hide","Show"))</f>
        <v>Hide</v>
      </c>
      <c r="C100" s="19">
        <v>1</v>
      </c>
      <c r="D100" s="19">
        <v>8171</v>
      </c>
      <c r="E100" s="6" t="s">
        <v>88</v>
      </c>
      <c r="F100" s="14">
        <v>0</v>
      </c>
      <c r="G100" s="14">
        <v>0</v>
      </c>
      <c r="H100" s="14">
        <f>0*$C100</f>
        <v>0</v>
      </c>
      <c r="I100" s="14">
        <v>0</v>
      </c>
      <c r="J100" s="14">
        <v>0</v>
      </c>
      <c r="K100" s="14">
        <v>0</v>
      </c>
      <c r="L100" s="65">
        <f>IFERROR($G100/$H100,0)</f>
        <v>0</v>
      </c>
    </row>
    <row r="101" spans="1:12" hidden="1" x14ac:dyDescent="0.2">
      <c r="A101" s="9"/>
      <c r="B101" s="9" t="str">
        <f>IF(ISBLANK(E101),B100,IF(AND(F101=0,G101=0,H101=0,I101=0,K101=0),"Hide","Show"))</f>
        <v>Hide</v>
      </c>
      <c r="C101" s="19">
        <v>1</v>
      </c>
      <c r="D101" s="19">
        <v>8901</v>
      </c>
      <c r="E101" s="6" t="s">
        <v>89</v>
      </c>
      <c r="F101" s="14">
        <v>0</v>
      </c>
      <c r="G101" s="14">
        <v>0</v>
      </c>
      <c r="H101" s="14">
        <f>0*$C101</f>
        <v>0</v>
      </c>
      <c r="I101" s="14">
        <v>0</v>
      </c>
      <c r="J101" s="14">
        <v>0</v>
      </c>
      <c r="K101" s="14">
        <v>0</v>
      </c>
      <c r="L101" s="65">
        <f>IFERROR($G101/$H101,0)</f>
        <v>0</v>
      </c>
    </row>
    <row r="102" spans="1:12" hidden="1" x14ac:dyDescent="0.2">
      <c r="A102" s="9"/>
      <c r="B102" s="9" t="str">
        <f>IF(ISBLANK(E102),B101,IF(AND(F102=0,G102=0,H102=0,I102=0,K102=0),"Hide","Show"))</f>
        <v>Hide</v>
      </c>
      <c r="E102" s="20" t="s">
        <v>90</v>
      </c>
      <c r="F102" s="27">
        <f>SUBTOTAL(9,F93:F101)</f>
        <v>0</v>
      </c>
      <c r="G102" s="27">
        <f>SUBTOTAL(9,G93:G101)</f>
        <v>0</v>
      </c>
      <c r="H102" s="27">
        <f>SUBTOTAL(9,H93:H101)</f>
        <v>0</v>
      </c>
      <c r="I102" s="27">
        <f>SUBTOTAL(9,I93:I101)</f>
        <v>0</v>
      </c>
      <c r="J102" s="27">
        <f>SUBTOTAL(9,J93:J101)</f>
        <v>0</v>
      </c>
      <c r="K102" s="27">
        <f>SUBTOTAL(9,K93:K101)</f>
        <v>0</v>
      </c>
      <c r="L102" s="68">
        <f>IFERROR($G102/$H102,0)</f>
        <v>0</v>
      </c>
    </row>
    <row r="103" spans="1:12" hidden="1" x14ac:dyDescent="0.2">
      <c r="A103" s="9"/>
      <c r="B103" s="9" t="str">
        <f>IF(ISBLANK(E103),B102,IF(AND(F103=0,G103=0,H103=0,I103=0,K103=0),"Hide","Show"))</f>
        <v>Hide</v>
      </c>
      <c r="E103" s="6"/>
    </row>
    <row r="104" spans="1:12" hidden="1" x14ac:dyDescent="0.2">
      <c r="A104" s="9"/>
      <c r="B104" s="9" t="str">
        <f>IF(ISBLANK(E104),B103,IF(AND(F104=0,G104=0,H104=0,I104=0,K104=0),"Hide","Show"))</f>
        <v>Hide</v>
      </c>
      <c r="C104" s="19">
        <v>1</v>
      </c>
      <c r="D104" s="19">
        <v>9601</v>
      </c>
      <c r="E104" s="6" t="s">
        <v>91</v>
      </c>
      <c r="F104" s="14">
        <v>0</v>
      </c>
      <c r="G104" s="14">
        <v>0</v>
      </c>
      <c r="H104" s="14">
        <f>0*$C104</f>
        <v>0</v>
      </c>
      <c r="I104" s="14">
        <v>0</v>
      </c>
      <c r="J104" s="14">
        <v>0</v>
      </c>
      <c r="K104" s="14">
        <v>0</v>
      </c>
      <c r="L104" s="65">
        <f>IFERROR($G104/$H104,0)</f>
        <v>0</v>
      </c>
    </row>
    <row r="105" spans="1:12" hidden="1" x14ac:dyDescent="0.2">
      <c r="A105" s="9"/>
      <c r="B105" s="9" t="str">
        <f>IF(ISBLANK(E105),B104,IF(AND(F105=0,G105=0,H105=0,I105=0,K105=0),"Hide","Show"))</f>
        <v>Hide</v>
      </c>
      <c r="C105" s="19">
        <v>1</v>
      </c>
      <c r="D105" s="19">
        <v>9611</v>
      </c>
      <c r="E105" s="6" t="s">
        <v>92</v>
      </c>
      <c r="F105" s="14">
        <v>0</v>
      </c>
      <c r="G105" s="14">
        <v>0</v>
      </c>
      <c r="H105" s="14">
        <f>0*$C105</f>
        <v>0</v>
      </c>
      <c r="I105" s="14">
        <v>0</v>
      </c>
      <c r="J105" s="14">
        <v>0</v>
      </c>
      <c r="K105" s="14">
        <v>0</v>
      </c>
      <c r="L105" s="65">
        <f>IFERROR($G105/$H105,0)</f>
        <v>0</v>
      </c>
    </row>
    <row r="106" spans="1:12" hidden="1" x14ac:dyDescent="0.2">
      <c r="A106" s="9"/>
      <c r="B106" s="9" t="str">
        <f>IF(ISBLANK(E106),B105,IF(AND(F106=0,G106=0,H106=0,I106=0,K106=0),"Hide","Show"))</f>
        <v>Hide</v>
      </c>
      <c r="C106" s="19">
        <v>1</v>
      </c>
      <c r="D106" s="19">
        <v>9631</v>
      </c>
      <c r="E106" s="6" t="s">
        <v>93</v>
      </c>
      <c r="F106" s="14">
        <v>0</v>
      </c>
      <c r="G106" s="14">
        <v>0</v>
      </c>
      <c r="H106" s="14">
        <f>0*$C106</f>
        <v>0</v>
      </c>
      <c r="I106" s="14">
        <v>0</v>
      </c>
      <c r="J106" s="14">
        <v>0</v>
      </c>
      <c r="K106" s="14">
        <v>0</v>
      </c>
      <c r="L106" s="65">
        <f>IFERROR($G106/$H106,0)</f>
        <v>0</v>
      </c>
    </row>
    <row r="107" spans="1:12" hidden="1" x14ac:dyDescent="0.2">
      <c r="A107" s="9"/>
      <c r="B107" s="9" t="str">
        <f>IF(ISBLANK(E107),B106,IF(AND(F107=0,G107=0,H107=0,I107=0,K107=0),"Hide","Show"))</f>
        <v>Hide</v>
      </c>
      <c r="C107" s="19">
        <v>1</v>
      </c>
      <c r="D107" s="19">
        <v>9651</v>
      </c>
      <c r="E107" s="6" t="s">
        <v>94</v>
      </c>
      <c r="F107" s="14">
        <v>0</v>
      </c>
      <c r="G107" s="14">
        <v>0</v>
      </c>
      <c r="H107" s="14">
        <f>0*$C107</f>
        <v>0</v>
      </c>
      <c r="I107" s="14">
        <v>0</v>
      </c>
      <c r="J107" s="14">
        <v>0</v>
      </c>
      <c r="K107" s="14">
        <v>0</v>
      </c>
      <c r="L107" s="65">
        <f>IFERROR($G107/$H107,0)</f>
        <v>0</v>
      </c>
    </row>
    <row r="108" spans="1:12" hidden="1" x14ac:dyDescent="0.2">
      <c r="A108" s="9"/>
      <c r="B108" s="9" t="str">
        <f>IF(ISBLANK(E108),B107,IF(AND(F108=0,G108=0,H108=0,I108=0,K108=0),"Hide","Show"))</f>
        <v>Hide</v>
      </c>
      <c r="C108" s="19">
        <v>1</v>
      </c>
      <c r="D108" s="19">
        <v>9691</v>
      </c>
      <c r="E108" s="6" t="s">
        <v>95</v>
      </c>
      <c r="F108" s="14">
        <v>0</v>
      </c>
      <c r="G108" s="14">
        <v>0</v>
      </c>
      <c r="H108" s="14">
        <f>0*$C108</f>
        <v>0</v>
      </c>
      <c r="I108" s="14">
        <v>0</v>
      </c>
      <c r="J108" s="14">
        <v>0</v>
      </c>
      <c r="K108" s="14">
        <v>0</v>
      </c>
      <c r="L108" s="65">
        <f>IFERROR($G108/$H108,0)</f>
        <v>0</v>
      </c>
    </row>
    <row r="109" spans="1:12" hidden="1" x14ac:dyDescent="0.2">
      <c r="A109" s="9"/>
      <c r="B109" s="9" t="str">
        <f>IF(ISBLANK(E109),B108,IF(AND(F109=0,G109=0,H109=0,I109=0,K109=0),"Hide","Show"))</f>
        <v>Hide</v>
      </c>
      <c r="C109" s="19">
        <v>1</v>
      </c>
      <c r="D109" s="19">
        <v>9692</v>
      </c>
      <c r="E109" s="6" t="s">
        <v>96</v>
      </c>
      <c r="F109" s="14">
        <v>0</v>
      </c>
      <c r="G109" s="14">
        <v>0</v>
      </c>
      <c r="H109" s="14">
        <f>0*$C109</f>
        <v>0</v>
      </c>
      <c r="I109" s="14">
        <v>0</v>
      </c>
      <c r="J109" s="14">
        <v>0</v>
      </c>
      <c r="K109" s="14">
        <v>0</v>
      </c>
      <c r="L109" s="65">
        <f>IFERROR($G109/$H109,0)</f>
        <v>0</v>
      </c>
    </row>
    <row r="110" spans="1:12" hidden="1" x14ac:dyDescent="0.2">
      <c r="A110" s="9"/>
      <c r="B110" s="9" t="str">
        <f>IF(ISBLANK(E110),B109,IF(AND(F110=0,G110=0,H110=0,I110=0,K110=0),"Hide","Show"))</f>
        <v>Hide</v>
      </c>
      <c r="C110" s="19">
        <v>1</v>
      </c>
      <c r="D110" s="19">
        <v>9701</v>
      </c>
      <c r="E110" s="6" t="s">
        <v>97</v>
      </c>
      <c r="F110" s="14">
        <v>0</v>
      </c>
      <c r="G110" s="14">
        <v>0</v>
      </c>
      <c r="H110" s="14">
        <f>0*$C110</f>
        <v>0</v>
      </c>
      <c r="I110" s="14">
        <v>0</v>
      </c>
      <c r="J110" s="14">
        <v>0</v>
      </c>
      <c r="K110" s="14">
        <v>0</v>
      </c>
      <c r="L110" s="65">
        <f>IFERROR($G110/$H110,0)</f>
        <v>0</v>
      </c>
    </row>
    <row r="111" spans="1:12" hidden="1" x14ac:dyDescent="0.2">
      <c r="A111" s="9"/>
      <c r="B111" s="9" t="str">
        <f>IF(ISBLANK(E111),B110,IF(AND(F111=0,G111=0,H111=0,I111=0,K111=0),"Hide","Show"))</f>
        <v>Hide</v>
      </c>
      <c r="C111" s="19">
        <v>1</v>
      </c>
      <c r="D111" s="19">
        <v>9711</v>
      </c>
      <c r="E111" s="6" t="s">
        <v>98</v>
      </c>
      <c r="F111" s="14">
        <v>0</v>
      </c>
      <c r="G111" s="14">
        <v>0</v>
      </c>
      <c r="H111" s="14">
        <f>0*$C111</f>
        <v>0</v>
      </c>
      <c r="I111" s="14">
        <v>0</v>
      </c>
      <c r="J111" s="14">
        <v>0</v>
      </c>
      <c r="K111" s="14">
        <v>0</v>
      </c>
      <c r="L111" s="65">
        <f>IFERROR($G111/$H111,0)</f>
        <v>0</v>
      </c>
    </row>
    <row r="112" spans="1:12" hidden="1" x14ac:dyDescent="0.2">
      <c r="A112" s="9"/>
      <c r="B112" s="9" t="str">
        <f>IF(ISBLANK(E112),B111,IF(AND(F112=0,G112=0,H112=0,I112=0,K112=0),"Hide","Show"))</f>
        <v>Hide</v>
      </c>
      <c r="C112" s="19">
        <v>1</v>
      </c>
      <c r="D112" s="19">
        <v>9721</v>
      </c>
      <c r="E112" s="6" t="s">
        <v>99</v>
      </c>
      <c r="F112" s="14">
        <v>0</v>
      </c>
      <c r="G112" s="14">
        <v>0</v>
      </c>
      <c r="H112" s="14">
        <f>0*$C112</f>
        <v>0</v>
      </c>
      <c r="I112" s="14">
        <v>0</v>
      </c>
      <c r="J112" s="14">
        <v>0</v>
      </c>
      <c r="K112" s="14">
        <v>0</v>
      </c>
      <c r="L112" s="65">
        <f>IFERROR($G112/$H112,0)</f>
        <v>0</v>
      </c>
    </row>
    <row r="113" spans="1:12" hidden="1" x14ac:dyDescent="0.2">
      <c r="A113" s="9"/>
      <c r="B113" s="9" t="str">
        <f>IF(ISBLANK(E113),B112,IF(AND(F113=0,G113=0,H113=0,I113=0,K113=0),"Hide","Show"))</f>
        <v>Hide</v>
      </c>
      <c r="C113" s="19">
        <v>1</v>
      </c>
      <c r="D113" s="19">
        <v>9731</v>
      </c>
      <c r="E113" s="6" t="s">
        <v>100</v>
      </c>
      <c r="F113" s="14">
        <v>0</v>
      </c>
      <c r="G113" s="14">
        <v>0</v>
      </c>
      <c r="H113" s="14">
        <f>0*$C113</f>
        <v>0</v>
      </c>
      <c r="I113" s="14">
        <v>0</v>
      </c>
      <c r="J113" s="14">
        <v>0</v>
      </c>
      <c r="K113" s="14">
        <v>0</v>
      </c>
      <c r="L113" s="65">
        <f>IFERROR($G113/$H113,0)</f>
        <v>0</v>
      </c>
    </row>
    <row r="114" spans="1:12" hidden="1" x14ac:dyDescent="0.2">
      <c r="A114" s="9"/>
      <c r="B114" s="9" t="str">
        <f>IF(ISBLANK(E114),B113,IF(AND(F114=0,G114=0,H114=0,I114=0,K114=0),"Hide","Show"))</f>
        <v>Hide</v>
      </c>
      <c r="C114" s="19">
        <v>1</v>
      </c>
      <c r="D114" s="19">
        <v>9801</v>
      </c>
      <c r="E114" s="6" t="s">
        <v>101</v>
      </c>
      <c r="F114" s="14">
        <v>0</v>
      </c>
      <c r="G114" s="14">
        <v>0</v>
      </c>
      <c r="H114" s="14">
        <f>0*$C114</f>
        <v>0</v>
      </c>
      <c r="I114" s="14">
        <v>0</v>
      </c>
      <c r="J114" s="14">
        <v>0</v>
      </c>
      <c r="K114" s="14">
        <v>0</v>
      </c>
      <c r="L114" s="65">
        <f>IFERROR($G114/$H114,0)</f>
        <v>0</v>
      </c>
    </row>
    <row r="115" spans="1:12" hidden="1" x14ac:dyDescent="0.2">
      <c r="A115" s="9"/>
      <c r="B115" s="9" t="str">
        <f>IF(ISBLANK(E115),B114,IF(AND(F115=0,G115=0,H115=0,I115=0,K115=0),"Hide","Show"))</f>
        <v>Hide</v>
      </c>
      <c r="C115" s="19">
        <v>1</v>
      </c>
      <c r="D115" s="19">
        <v>9811</v>
      </c>
      <c r="E115" s="6" t="s">
        <v>102</v>
      </c>
      <c r="F115" s="14">
        <v>0</v>
      </c>
      <c r="G115" s="14">
        <v>0</v>
      </c>
      <c r="H115" s="14">
        <f>0*$C115</f>
        <v>0</v>
      </c>
      <c r="I115" s="14">
        <v>0</v>
      </c>
      <c r="J115" s="14">
        <v>0</v>
      </c>
      <c r="K115" s="14">
        <v>0</v>
      </c>
      <c r="L115" s="65">
        <f>IFERROR($G115/$H115,0)</f>
        <v>0</v>
      </c>
    </row>
    <row r="116" spans="1:12" hidden="1" x14ac:dyDescent="0.2">
      <c r="A116" s="9"/>
      <c r="B116" s="9" t="str">
        <f>IF(ISBLANK(E116),B115,IF(AND(F116=0,G116=0,H116=0,I116=0,K116=0),"Hide","Show"))</f>
        <v>Hide</v>
      </c>
      <c r="C116" s="19">
        <v>1</v>
      </c>
      <c r="D116" s="19">
        <v>9831</v>
      </c>
      <c r="E116" s="6" t="s">
        <v>103</v>
      </c>
      <c r="F116" s="14">
        <v>0</v>
      </c>
      <c r="G116" s="14">
        <v>0</v>
      </c>
      <c r="H116" s="14">
        <f>0*$C116</f>
        <v>0</v>
      </c>
      <c r="I116" s="14">
        <v>0</v>
      </c>
      <c r="J116" s="14">
        <v>0</v>
      </c>
      <c r="K116" s="14">
        <v>0</v>
      </c>
      <c r="L116" s="65">
        <f>IFERROR($G116/$H116,0)</f>
        <v>0</v>
      </c>
    </row>
    <row r="117" spans="1:12" hidden="1" x14ac:dyDescent="0.2">
      <c r="A117" s="9"/>
      <c r="B117" s="9" t="str">
        <f>IF(ISBLANK(E117),B116,IF(AND(F117=0,G117=0,H117=0,I117=0,K117=0),"Hide","Show"))</f>
        <v>Hide</v>
      </c>
      <c r="C117" s="19">
        <v>1</v>
      </c>
      <c r="D117" s="19">
        <v>9851</v>
      </c>
      <c r="E117" s="6" t="s">
        <v>104</v>
      </c>
      <c r="F117" s="14">
        <v>0</v>
      </c>
      <c r="G117" s="14">
        <v>0</v>
      </c>
      <c r="H117" s="14">
        <f>0*$C117</f>
        <v>0</v>
      </c>
      <c r="I117" s="14">
        <v>0</v>
      </c>
      <c r="J117" s="14">
        <v>0</v>
      </c>
      <c r="K117" s="14">
        <v>0</v>
      </c>
      <c r="L117" s="65">
        <f>IFERROR($G117/$H117,0)</f>
        <v>0</v>
      </c>
    </row>
    <row r="118" spans="1:12" hidden="1" x14ac:dyDescent="0.2">
      <c r="A118" s="9"/>
      <c r="B118" s="9" t="str">
        <f>IF(ISBLANK(E118),B117,IF(AND(F118=0,G118=0,H118=0,I118=0,K118=0),"Hide","Show"))</f>
        <v>Hide</v>
      </c>
      <c r="C118" s="19">
        <v>1</v>
      </c>
      <c r="D118" s="19">
        <v>9891</v>
      </c>
      <c r="E118" s="6" t="s">
        <v>105</v>
      </c>
      <c r="F118" s="14">
        <v>0</v>
      </c>
      <c r="G118" s="14">
        <v>0</v>
      </c>
      <c r="H118" s="14">
        <f>0*$C118</f>
        <v>0</v>
      </c>
      <c r="I118" s="14">
        <v>0</v>
      </c>
      <c r="J118" s="14">
        <v>0</v>
      </c>
      <c r="K118" s="14">
        <v>0</v>
      </c>
      <c r="L118" s="65">
        <f>IFERROR($G118/$H118,0)</f>
        <v>0</v>
      </c>
    </row>
    <row r="119" spans="1:12" hidden="1" x14ac:dyDescent="0.2">
      <c r="A119" s="9"/>
      <c r="B119" s="9" t="str">
        <f>IF(ISBLANK(E119),B118,IF(AND(F119=0,G119=0,H119=0,I119=0,K119=0),"Hide","Show"))</f>
        <v>Hide</v>
      </c>
      <c r="C119" s="19">
        <v>1</v>
      </c>
      <c r="D119" s="19">
        <v>9892</v>
      </c>
      <c r="E119" s="6" t="s">
        <v>106</v>
      </c>
      <c r="F119" s="14">
        <v>0</v>
      </c>
      <c r="G119" s="14">
        <v>0</v>
      </c>
      <c r="H119" s="14">
        <f>0*$C119</f>
        <v>0</v>
      </c>
      <c r="I119" s="14">
        <v>0</v>
      </c>
      <c r="J119" s="14">
        <v>0</v>
      </c>
      <c r="K119" s="14">
        <v>0</v>
      </c>
      <c r="L119" s="65">
        <f>IFERROR($G119/$H119,0)</f>
        <v>0</v>
      </c>
    </row>
    <row r="120" spans="1:12" hidden="1" x14ac:dyDescent="0.2">
      <c r="A120" s="9"/>
      <c r="B120" s="9" t="str">
        <f>IF(ISBLANK(E120),B119,IF(AND(F120=0,G120=0,H120=0,I120=0,K120=0),"Hide","Show"))</f>
        <v>Hide</v>
      </c>
      <c r="C120" s="19">
        <v>1</v>
      </c>
      <c r="D120" s="19">
        <v>9901</v>
      </c>
      <c r="E120" s="6" t="s">
        <v>107</v>
      </c>
      <c r="F120" s="14">
        <v>0</v>
      </c>
      <c r="G120" s="14">
        <v>0</v>
      </c>
      <c r="H120" s="14">
        <f>0*$C120</f>
        <v>0</v>
      </c>
      <c r="I120" s="14">
        <v>0</v>
      </c>
      <c r="J120" s="14">
        <v>0</v>
      </c>
      <c r="K120" s="14">
        <v>0</v>
      </c>
      <c r="L120" s="65">
        <f>IFERROR($G120/$H120,0)</f>
        <v>0</v>
      </c>
    </row>
    <row r="121" spans="1:12" hidden="1" x14ac:dyDescent="0.2">
      <c r="A121" s="9"/>
      <c r="B121" s="9" t="str">
        <f>IF(ISBLANK(E121),B120,IF(AND(F121=0,G121=0,H121=0,I121=0,K121=0),"Hide","Show"))</f>
        <v>Hide</v>
      </c>
      <c r="C121" s="19">
        <v>1</v>
      </c>
      <c r="D121" s="19">
        <v>9911</v>
      </c>
      <c r="E121" s="6" t="s">
        <v>108</v>
      </c>
      <c r="F121" s="14">
        <v>0</v>
      </c>
      <c r="G121" s="14">
        <v>0</v>
      </c>
      <c r="H121" s="14">
        <f>0*$C121</f>
        <v>0</v>
      </c>
      <c r="I121" s="14">
        <v>0</v>
      </c>
      <c r="J121" s="14">
        <v>0</v>
      </c>
      <c r="K121" s="14">
        <v>0</v>
      </c>
      <c r="L121" s="65">
        <f>IFERROR($G121/$H121,0)</f>
        <v>0</v>
      </c>
    </row>
    <row r="122" spans="1:12" hidden="1" x14ac:dyDescent="0.2">
      <c r="A122" s="9"/>
      <c r="B122" s="9" t="str">
        <f>IF(ISBLANK(E122),B121,IF(AND(F122=0,G122=0,H122=0,I122=0,K122=0),"Hide","Show"))</f>
        <v>Hide</v>
      </c>
      <c r="C122" s="19">
        <v>1</v>
      </c>
      <c r="D122" s="19">
        <v>9921</v>
      </c>
      <c r="E122" s="6" t="s">
        <v>109</v>
      </c>
      <c r="F122" s="14">
        <v>0</v>
      </c>
      <c r="G122" s="14">
        <v>0</v>
      </c>
      <c r="H122" s="14">
        <f>0*$C122</f>
        <v>0</v>
      </c>
      <c r="I122" s="14">
        <v>0</v>
      </c>
      <c r="J122" s="14">
        <v>0</v>
      </c>
      <c r="K122" s="14">
        <v>0</v>
      </c>
      <c r="L122" s="65">
        <f>IFERROR($G122/$H122,0)</f>
        <v>0</v>
      </c>
    </row>
    <row r="123" spans="1:12" hidden="1" x14ac:dyDescent="0.2">
      <c r="A123" s="9"/>
      <c r="B123" s="9" t="str">
        <f>IF(ISBLANK(E123),B122,IF(AND(F123=0,G123=0,H123=0,I123=0,K123=0),"Hide","Show"))</f>
        <v>Hide</v>
      </c>
      <c r="C123" s="19">
        <v>1</v>
      </c>
      <c r="D123" s="19">
        <v>9931</v>
      </c>
      <c r="E123" s="6" t="s">
        <v>110</v>
      </c>
      <c r="F123" s="14">
        <v>0</v>
      </c>
      <c r="G123" s="14">
        <v>0</v>
      </c>
      <c r="H123" s="14">
        <f>0*$C123</f>
        <v>0</v>
      </c>
      <c r="I123" s="14">
        <v>0</v>
      </c>
      <c r="J123" s="14">
        <v>0</v>
      </c>
      <c r="K123" s="14">
        <v>0</v>
      </c>
      <c r="L123" s="65">
        <f>IFERROR($G123/$H123,0)</f>
        <v>0</v>
      </c>
    </row>
    <row r="124" spans="1:12" hidden="1" x14ac:dyDescent="0.2">
      <c r="A124" s="9"/>
      <c r="B124" s="9" t="str">
        <f>IF(ISBLANK(E124),B123,IF(AND(F124=0,G124=0,H124=0,I124=0,K124=0),"Hide","Show"))</f>
        <v>Hide</v>
      </c>
      <c r="E124" s="20" t="s">
        <v>111</v>
      </c>
      <c r="F124" s="27">
        <f>SUBTOTAL(9,F104:F123)</f>
        <v>0</v>
      </c>
      <c r="G124" s="27">
        <f>SUBTOTAL(9,G104:G123)</f>
        <v>0</v>
      </c>
      <c r="H124" s="27">
        <f>SUBTOTAL(9,H104:H123)</f>
        <v>0</v>
      </c>
      <c r="I124" s="27">
        <f>SUBTOTAL(9,I104:I123)</f>
        <v>0</v>
      </c>
      <c r="J124" s="27">
        <f>SUBTOTAL(9,J104:J123)</f>
        <v>0</v>
      </c>
      <c r="K124" s="27">
        <f>SUBTOTAL(9,K104:K123)</f>
        <v>0</v>
      </c>
      <c r="L124" s="68">
        <f>IFERROR($G124/$H124,0)</f>
        <v>0</v>
      </c>
    </row>
    <row r="125" spans="1:12" hidden="1" x14ac:dyDescent="0.2">
      <c r="A125" s="9"/>
      <c r="B125" s="9" t="str">
        <f>IF(ISBLANK(E125),B124,IF(AND(F125=0,G125=0,H125=0,I125=0,K125=0),"Hide","Show"))</f>
        <v>Hide</v>
      </c>
      <c r="E125" s="6"/>
    </row>
    <row r="126" spans="1:12" hidden="1" x14ac:dyDescent="0.2">
      <c r="A126" s="9"/>
      <c r="B126" s="9" t="str">
        <f>IF(ISBLANK(E126),B125,IF(AND(F126=0,G126=0,H126=0,I126=0,K126=0),"Hide","Show"))</f>
        <v>Hide</v>
      </c>
      <c r="E126" s="20" t="s">
        <v>112</v>
      </c>
      <c r="F126" s="28">
        <f>SUBTOTAL(9,F43:F124)</f>
        <v>0</v>
      </c>
      <c r="G126" s="28">
        <f>SUBTOTAL(9,G43:G124)</f>
        <v>0</v>
      </c>
      <c r="H126" s="28">
        <f>SUBTOTAL(9,H43:H124)</f>
        <v>0</v>
      </c>
      <c r="I126" s="28">
        <f>SUBTOTAL(9,I43:I124)</f>
        <v>0</v>
      </c>
      <c r="J126" s="28">
        <f>SUBTOTAL(9,J43:J124)</f>
        <v>0</v>
      </c>
      <c r="K126" s="28">
        <f>SUBTOTAL(9,K43:K124)</f>
        <v>0</v>
      </c>
      <c r="L126" s="66">
        <f>IFERROR($G126/$H126,0)</f>
        <v>0</v>
      </c>
    </row>
    <row r="127" spans="1:12" hidden="1" x14ac:dyDescent="0.2">
      <c r="A127" s="9"/>
      <c r="B127" s="9" t="str">
        <f>IF(ISBLANK(E127),B126,IF(AND(F127=0,G127=0,H127=0,I127=0,K127=0),"Hide","Show"))</f>
        <v>Hide</v>
      </c>
      <c r="E127" s="6"/>
    </row>
    <row r="128" spans="1:12" ht="13.5" thickBot="1" x14ac:dyDescent="0.25">
      <c r="A128" s="9"/>
      <c r="B128" s="9" t="str">
        <f>IF(ISBLANK(E128),B127,IF(AND(F128=0,G128=0,H128=0,I128=0,K128=0),"Hide","Show"))</f>
        <v>Show</v>
      </c>
      <c r="E128" s="20" t="s">
        <v>2345</v>
      </c>
      <c r="F128" s="34">
        <f>F41-F126</f>
        <v>0</v>
      </c>
      <c r="G128" s="34">
        <f>G41-G126</f>
        <v>0</v>
      </c>
      <c r="H128" s="34">
        <f>H41-H126</f>
        <v>1500</v>
      </c>
      <c r="I128" s="34">
        <f>I41-I126</f>
        <v>0</v>
      </c>
      <c r="J128" s="34">
        <f>J41-J126</f>
        <v>0</v>
      </c>
      <c r="K128" s="34">
        <f>K41-K126</f>
        <v>0</v>
      </c>
      <c r="L128" s="67"/>
    </row>
    <row r="129" spans="1:15" ht="13.5" thickTop="1" x14ac:dyDescent="0.2">
      <c r="A129" s="9"/>
      <c r="B129" s="9" t="str">
        <f>IF(ISBLANK(E129),B128,IF(AND(F129=0,G129=0,H129=0,I129=0,K129=0),"Hide","Show"))</f>
        <v>Show</v>
      </c>
      <c r="E129" s="6"/>
    </row>
    <row r="130" spans="1:15" x14ac:dyDescent="0.2">
      <c r="L130" s="41"/>
    </row>
    <row r="131" spans="1:15" x14ac:dyDescent="0.2">
      <c r="M131" s="41"/>
    </row>
    <row r="132" spans="1:15" x14ac:dyDescent="0.2">
      <c r="N132" s="41"/>
    </row>
    <row r="133" spans="1:15" x14ac:dyDescent="0.2">
      <c r="O133" s="41"/>
    </row>
  </sheetData>
  <mergeCells count="3">
    <mergeCell ref="E5:L5"/>
    <mergeCell ref="E6:L6"/>
    <mergeCell ref="E4:L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C71D-D1D2-4CEF-9E4D-20B8C86254C4}">
  <sheetPr codeName="Sheet5"/>
  <dimension ref="A1:U128"/>
  <sheetViews>
    <sheetView topLeftCell="E3" zoomScaleNormal="100" workbookViewId="0">
      <selection activeCell="H136" sqref="H136"/>
    </sheetView>
  </sheetViews>
  <sheetFormatPr defaultColWidth="8.85546875" defaultRowHeight="12.75" x14ac:dyDescent="0.2"/>
  <cols>
    <col min="1" max="1" width="17" style="19" hidden="1" customWidth="1"/>
    <col min="2" max="2" width="10.85546875" style="19" hidden="1" customWidth="1"/>
    <col min="3" max="4" width="10.7109375" style="19" hidden="1" customWidth="1"/>
    <col min="5" max="5" width="31.7109375" style="19" bestFit="1" customWidth="1"/>
    <col min="6" max="10" width="9.5703125" style="19" bestFit="1" customWidth="1"/>
    <col min="11" max="16384" width="8.85546875" style="19"/>
  </cols>
  <sheetData>
    <row r="1" spans="1:10" hidden="1" x14ac:dyDescent="0.2">
      <c r="A1" s="9" t="s">
        <v>2361</v>
      </c>
      <c r="B1" s="10" t="s">
        <v>0</v>
      </c>
      <c r="C1" s="10" t="s">
        <v>1</v>
      </c>
      <c r="D1" s="10" t="s">
        <v>1</v>
      </c>
      <c r="E1" s="9" t="s">
        <v>183</v>
      </c>
      <c r="F1" s="9" t="s">
        <v>183</v>
      </c>
      <c r="G1" s="9" t="s">
        <v>183</v>
      </c>
      <c r="H1" s="9" t="s">
        <v>183</v>
      </c>
      <c r="I1" s="9" t="s">
        <v>183</v>
      </c>
      <c r="J1" s="9" t="s">
        <v>183</v>
      </c>
    </row>
    <row r="2" spans="1:10" hidden="1" x14ac:dyDescent="0.2">
      <c r="A2" s="10" t="s">
        <v>1</v>
      </c>
      <c r="B2" s="10"/>
      <c r="C2" s="10"/>
      <c r="D2" s="10" t="s">
        <v>184</v>
      </c>
      <c r="E2" s="10" t="s">
        <v>184</v>
      </c>
      <c r="F2" s="10" t="s">
        <v>184</v>
      </c>
      <c r="G2" s="10" t="s">
        <v>184</v>
      </c>
      <c r="H2" s="10" t="s">
        <v>184</v>
      </c>
      <c r="I2" s="10" t="s">
        <v>184</v>
      </c>
      <c r="J2" s="10" t="s">
        <v>184</v>
      </c>
    </row>
    <row r="3" spans="1:10" x14ac:dyDescent="0.2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hidden="1" x14ac:dyDescent="0.2">
      <c r="A4" s="9" t="s">
        <v>137</v>
      </c>
      <c r="B4" s="10" t="s">
        <v>171</v>
      </c>
      <c r="C4" s="45" t="s">
        <v>182</v>
      </c>
      <c r="D4" s="10"/>
      <c r="E4" s="9"/>
      <c r="F4" s="9"/>
      <c r="G4" s="9"/>
      <c r="H4" s="9"/>
      <c r="I4" s="9"/>
      <c r="J4" s="9"/>
    </row>
    <row r="5" spans="1:10" hidden="1" x14ac:dyDescent="0.2">
      <c r="A5" s="9" t="s">
        <v>137</v>
      </c>
      <c r="B5" s="10" t="s">
        <v>172</v>
      </c>
      <c r="C5" s="10" t="str">
        <f>"03498 Energy Updates"</f>
        <v>03498 Energy Updates</v>
      </c>
      <c r="D5" s="10"/>
      <c r="E5" s="9"/>
      <c r="F5" s="9"/>
      <c r="G5" s="9"/>
      <c r="H5" s="9"/>
      <c r="I5" s="9"/>
      <c r="J5" s="9"/>
    </row>
    <row r="6" spans="1:10" hidden="1" x14ac:dyDescent="0.2">
      <c r="A6" s="9" t="s">
        <v>137</v>
      </c>
      <c r="B6" s="10" t="s">
        <v>173</v>
      </c>
      <c r="C6" s="45" t="str">
        <f>"03498"</f>
        <v>03498</v>
      </c>
      <c r="D6" s="10"/>
      <c r="E6" s="9"/>
      <c r="F6" s="9"/>
      <c r="G6" s="9"/>
      <c r="H6" s="9"/>
      <c r="I6" s="9"/>
      <c r="J6" s="9"/>
    </row>
    <row r="7" spans="1:10" s="56" customFormat="1" x14ac:dyDescent="0.2">
      <c r="A7" s="76"/>
      <c r="B7" s="76"/>
      <c r="E7" s="77" t="s">
        <v>3</v>
      </c>
      <c r="F7" s="77"/>
      <c r="G7" s="77"/>
      <c r="H7" s="77"/>
      <c r="I7" s="77"/>
      <c r="J7" s="77"/>
    </row>
    <row r="8" spans="1:10" s="56" customFormat="1" x14ac:dyDescent="0.2">
      <c r="A8" s="76" t="s">
        <v>166</v>
      </c>
      <c r="B8" s="76">
        <v>907</v>
      </c>
      <c r="E8" s="78" t="str">
        <f>C5</f>
        <v>03498 Energy Updates</v>
      </c>
      <c r="F8" s="77"/>
      <c r="G8" s="77"/>
      <c r="H8" s="77"/>
      <c r="I8" s="77"/>
      <c r="J8" s="77"/>
    </row>
    <row r="9" spans="1:10" s="56" customFormat="1" x14ac:dyDescent="0.2">
      <c r="A9" s="79" t="s">
        <v>167</v>
      </c>
      <c r="B9" s="51">
        <v>9072</v>
      </c>
      <c r="E9" s="77" t="str">
        <f>FiscalPeriods!I11</f>
        <v>For the Eleven Months Ending May 31, 2022</v>
      </c>
      <c r="F9" s="77"/>
      <c r="G9" s="77"/>
      <c r="H9" s="77"/>
      <c r="I9" s="77"/>
      <c r="J9" s="77"/>
    </row>
    <row r="10" spans="1:10" s="52" customFormat="1" x14ac:dyDescent="0.2">
      <c r="A10" s="80" t="s">
        <v>168</v>
      </c>
      <c r="B10" s="51">
        <v>20703</v>
      </c>
    </row>
    <row r="11" spans="1:10" s="82" customFormat="1" x14ac:dyDescent="0.2">
      <c r="A11" s="81"/>
      <c r="B11" s="81"/>
      <c r="F11" s="83"/>
      <c r="G11" s="83" t="s">
        <v>5</v>
      </c>
      <c r="H11" s="83" t="s">
        <v>6</v>
      </c>
      <c r="I11" s="83" t="s">
        <v>5</v>
      </c>
      <c r="J11" s="4" t="s">
        <v>2346</v>
      </c>
    </row>
    <row r="12" spans="1:10" s="82" customFormat="1" x14ac:dyDescent="0.2">
      <c r="A12" s="81"/>
      <c r="B12" s="81"/>
      <c r="F12" s="84" t="str">
        <f>FiscalPeriods!$I$5</f>
        <v>May</v>
      </c>
      <c r="G12" s="84">
        <f>FiscalPeriods!C4</f>
        <v>2022</v>
      </c>
      <c r="H12" s="84" t="str">
        <f>FiscalPeriods!$I$5</f>
        <v>May</v>
      </c>
      <c r="I12" s="84">
        <f>G12-1</f>
        <v>2021</v>
      </c>
      <c r="J12" s="84">
        <f>G12-1</f>
        <v>2021</v>
      </c>
    </row>
    <row r="13" spans="1:10" s="52" customFormat="1" hidden="1" x14ac:dyDescent="0.2">
      <c r="A13" s="80" t="s">
        <v>1</v>
      </c>
      <c r="B13" s="51" t="s">
        <v>8</v>
      </c>
      <c r="C13" s="51" t="s">
        <v>9</v>
      </c>
      <c r="D13" s="51" t="s">
        <v>10</v>
      </c>
      <c r="E13" s="51"/>
      <c r="F13" s="51"/>
      <c r="G13" s="51"/>
      <c r="H13" s="51"/>
      <c r="I13" s="51"/>
      <c r="J13" s="51"/>
    </row>
    <row r="14" spans="1:10" s="52" customFormat="1" hidden="1" x14ac:dyDescent="0.2">
      <c r="A14" s="51"/>
      <c r="B14" s="51" t="str">
        <f>IF(ISBLANK(E14),B13,IF(AND(F14=0,G14=0,H14=0,I14=0,J14=0),"Hide","Show"))</f>
        <v>Hide</v>
      </c>
      <c r="C14" s="52">
        <v>-1</v>
      </c>
      <c r="D14" s="52">
        <v>3301</v>
      </c>
      <c r="E14" s="53" t="s">
        <v>14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</row>
    <row r="15" spans="1:10" s="52" customFormat="1" hidden="1" x14ac:dyDescent="0.2">
      <c r="A15" s="51"/>
      <c r="B15" s="51" t="str">
        <f>IF(ISBLANK(E15),B14,IF(AND(F15=0,G15=0,H15=0,I15=0,J15=0),"Hide","Show"))</f>
        <v>Hide</v>
      </c>
      <c r="C15" s="52">
        <v>-1</v>
      </c>
      <c r="D15" s="52">
        <v>3321</v>
      </c>
      <c r="E15" s="53" t="s">
        <v>15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</row>
    <row r="16" spans="1:10" s="52" customFormat="1" hidden="1" x14ac:dyDescent="0.2">
      <c r="A16" s="51"/>
      <c r="B16" s="51" t="str">
        <f>IF(ISBLANK(E16),B15,IF(AND(F16=0,G16=0,H16=0,I16=0,J16=0),"Hide","Show"))</f>
        <v>Hide</v>
      </c>
      <c r="C16" s="52">
        <v>-1</v>
      </c>
      <c r="D16" s="52">
        <v>3331</v>
      </c>
      <c r="E16" s="53" t="s">
        <v>16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</row>
    <row r="17" spans="1:15" s="56" customFormat="1" hidden="1" x14ac:dyDescent="0.2">
      <c r="A17" s="55"/>
      <c r="B17" s="51" t="str">
        <f>IF(ISBLANK(E17),B16,IF(AND(F17=0,G17=0,H17=0,I17=0,J17=0),"Hide","Show"))</f>
        <v>Hide</v>
      </c>
      <c r="E17" s="57" t="s">
        <v>17</v>
      </c>
      <c r="F17" s="58">
        <f>SUBTOTAL(9,F14:F16)</f>
        <v>0</v>
      </c>
      <c r="G17" s="58">
        <f>SUBTOTAL(9,G14:G16)</f>
        <v>0</v>
      </c>
      <c r="H17" s="58">
        <f>SUBTOTAL(9,H14:H16)</f>
        <v>0</v>
      </c>
      <c r="I17" s="58">
        <f>SUBTOTAL(9,I14:I16)</f>
        <v>0</v>
      </c>
      <c r="J17" s="58">
        <f>SUBTOTAL(9,J14:J16)</f>
        <v>0</v>
      </c>
    </row>
    <row r="18" spans="1:15" s="52" customFormat="1" hidden="1" x14ac:dyDescent="0.2">
      <c r="A18" s="51"/>
      <c r="B18" s="51" t="str">
        <f>IF(ISBLANK(E18),B17,IF(AND(F18=0,G18=0,H18=0,I18=0,J18=0),"Hide","Show"))</f>
        <v>Hide</v>
      </c>
    </row>
    <row r="19" spans="1:15" s="52" customFormat="1" hidden="1" x14ac:dyDescent="0.2">
      <c r="A19" s="51"/>
      <c r="B19" s="51" t="str">
        <f>IF(ISBLANK(E19),B18,IF(AND(F19=0,G19=0,H19=0,I19=0,J19=0),"Hide","Show"))</f>
        <v>Hide</v>
      </c>
      <c r="C19" s="52">
        <v>-1</v>
      </c>
      <c r="D19" s="52">
        <v>3341</v>
      </c>
      <c r="E19" s="53" t="s">
        <v>18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O19" s="56"/>
    </row>
    <row r="20" spans="1:15" s="52" customFormat="1" hidden="1" x14ac:dyDescent="0.2">
      <c r="A20" s="51"/>
      <c r="B20" s="51" t="str">
        <f>IF(ISBLANK(E20),B19,IF(AND(F20=0,G20=0,H20=0,I20=0,J20=0),"Hide","Show"))</f>
        <v>Hide</v>
      </c>
      <c r="C20" s="52">
        <v>-1</v>
      </c>
      <c r="D20" s="52">
        <v>3351</v>
      </c>
      <c r="E20" s="53" t="s">
        <v>19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</row>
    <row r="21" spans="1:15" s="52" customFormat="1" hidden="1" x14ac:dyDescent="0.2">
      <c r="A21" s="51"/>
      <c r="B21" s="51" t="str">
        <f>IF(ISBLANK(E21),B20,IF(AND(F21=0,G21=0,H21=0,I21=0,J21=0),"Hide","Show"))</f>
        <v>Hide</v>
      </c>
      <c r="C21" s="52">
        <v>-1</v>
      </c>
      <c r="D21" s="52">
        <v>3391</v>
      </c>
      <c r="E21" s="53" t="s">
        <v>20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</row>
    <row r="22" spans="1:15" s="52" customFormat="1" hidden="1" x14ac:dyDescent="0.2">
      <c r="A22" s="51"/>
      <c r="B22" s="51" t="str">
        <f>IF(ISBLANK(E22),B21,IF(AND(F22=0,G22=0,H22=0,I22=0,J22=0),"Hide","Show"))</f>
        <v>Hide</v>
      </c>
      <c r="C22" s="52">
        <v>-1</v>
      </c>
      <c r="D22" s="52">
        <v>3392</v>
      </c>
      <c r="E22" s="53" t="s">
        <v>21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</row>
    <row r="23" spans="1:15" s="56" customFormat="1" hidden="1" x14ac:dyDescent="0.2">
      <c r="A23" s="55"/>
      <c r="B23" s="51" t="str">
        <f>IF(ISBLANK(E23),B22,IF(AND(F23=0,G23=0,H23=0,I23=0,J23=0),"Hide","Show"))</f>
        <v>Hide</v>
      </c>
      <c r="E23" s="57" t="s">
        <v>22</v>
      </c>
      <c r="F23" s="59">
        <f>SUBTOTAL(9,F19:F22)</f>
        <v>0</v>
      </c>
      <c r="G23" s="59">
        <f>SUBTOTAL(9,G19:G22)</f>
        <v>0</v>
      </c>
      <c r="H23" s="59">
        <f>SUBTOTAL(9,H19:H22)</f>
        <v>0</v>
      </c>
      <c r="I23" s="59">
        <f>SUBTOTAL(9,I19:I22)</f>
        <v>0</v>
      </c>
      <c r="J23" s="59">
        <f>SUBTOTAL(9,J19:J22)</f>
        <v>0</v>
      </c>
    </row>
    <row r="24" spans="1:15" s="52" customFormat="1" hidden="1" x14ac:dyDescent="0.2">
      <c r="A24" s="51"/>
      <c r="B24" s="51" t="str">
        <f>IF(ISBLANK(E24),B23,IF(AND(F24=0,G24=0,H24=0,I24=0,J24=0),"Hide","Show"))</f>
        <v>Hide</v>
      </c>
      <c r="E24" s="53"/>
    </row>
    <row r="25" spans="1:15" s="52" customFormat="1" hidden="1" x14ac:dyDescent="0.2">
      <c r="A25" s="51"/>
      <c r="B25" s="51" t="str">
        <f>IF(ISBLANK(E25),B24,IF(AND(F25=0,G25=0,H25=0,I25=0,J25=0),"Hide","Show"))</f>
        <v>Hide</v>
      </c>
      <c r="C25" s="52">
        <v>-1</v>
      </c>
      <c r="D25" s="52">
        <v>3401</v>
      </c>
      <c r="E25" s="53" t="s">
        <v>23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</row>
    <row r="26" spans="1:15" s="52" customFormat="1" hidden="1" x14ac:dyDescent="0.2">
      <c r="A26" s="51"/>
      <c r="B26" s="51" t="str">
        <f>IF(ISBLANK(E26),B25,IF(AND(F26=0,G26=0,H26=0,I26=0,J26=0),"Hide","Show"))</f>
        <v>Hide</v>
      </c>
      <c r="C26" s="52">
        <v>-1</v>
      </c>
      <c r="D26" s="52">
        <v>3411</v>
      </c>
      <c r="E26" s="53" t="s">
        <v>24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</row>
    <row r="27" spans="1:15" s="52" customFormat="1" hidden="1" x14ac:dyDescent="0.2">
      <c r="A27" s="51"/>
      <c r="B27" s="51" t="str">
        <f>IF(ISBLANK(E27),B26,IF(AND(F27=0,G27=0,H27=0,I27=0,J27=0),"Hide","Show"))</f>
        <v>Hide</v>
      </c>
      <c r="C27" s="52">
        <v>-1</v>
      </c>
      <c r="D27" s="52">
        <v>3421</v>
      </c>
      <c r="E27" s="53" t="s">
        <v>25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</row>
    <row r="28" spans="1:15" s="52" customFormat="1" hidden="1" x14ac:dyDescent="0.2">
      <c r="A28" s="51"/>
      <c r="B28" s="51" t="str">
        <f>IF(ISBLANK(E28),B27,IF(AND(F28=0,G28=0,H28=0,I28=0,J28=0),"Hide","Show"))</f>
        <v>Hide</v>
      </c>
      <c r="C28" s="52">
        <v>-1</v>
      </c>
      <c r="D28" s="52">
        <v>3451</v>
      </c>
      <c r="E28" s="53" t="s">
        <v>26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</row>
    <row r="29" spans="1:15" s="52" customFormat="1" hidden="1" x14ac:dyDescent="0.2">
      <c r="A29" s="51"/>
      <c r="B29" s="51" t="str">
        <f>IF(ISBLANK(E29),B28,IF(AND(F29=0,G29=0,H29=0,I29=0,J29=0),"Hide","Show"))</f>
        <v>Hide</v>
      </c>
      <c r="C29" s="52">
        <v>-1</v>
      </c>
      <c r="D29" s="52">
        <v>3461</v>
      </c>
      <c r="E29" s="53" t="s">
        <v>27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</row>
    <row r="30" spans="1:15" s="56" customFormat="1" hidden="1" x14ac:dyDescent="0.2">
      <c r="A30" s="55"/>
      <c r="B30" s="51" t="str">
        <f>IF(ISBLANK(E30),B29,IF(AND(F30=0,G30=0,H30=0,I30=0,J30=0),"Hide","Show"))</f>
        <v>Hide</v>
      </c>
      <c r="E30" s="57" t="s">
        <v>28</v>
      </c>
      <c r="F30" s="59">
        <f>SUBTOTAL(9,F25:F29)</f>
        <v>0</v>
      </c>
      <c r="G30" s="59">
        <f>SUBTOTAL(9,G25:G29)</f>
        <v>0</v>
      </c>
      <c r="H30" s="59">
        <f>SUBTOTAL(9,H25:H29)</f>
        <v>0</v>
      </c>
      <c r="I30" s="59">
        <f>SUBTOTAL(9,I25:I29)</f>
        <v>0</v>
      </c>
      <c r="J30" s="59">
        <f>SUBTOTAL(9,J25:J29)</f>
        <v>0</v>
      </c>
    </row>
    <row r="31" spans="1:15" s="52" customFormat="1" hidden="1" x14ac:dyDescent="0.2">
      <c r="A31" s="51"/>
      <c r="B31" s="51" t="str">
        <f>IF(ISBLANK(E31),B30,IF(AND(F31=0,G31=0,H31=0,I31=0,J31=0),"Hide","Show"))</f>
        <v>Hide</v>
      </c>
      <c r="E31" s="53"/>
    </row>
    <row r="32" spans="1:15" s="52" customFormat="1" hidden="1" x14ac:dyDescent="0.2">
      <c r="A32" s="51"/>
      <c r="B32" s="51" t="str">
        <f>IF(ISBLANK(E32),B31,IF(AND(F32=0,G32=0,H32=0,I32=0,J32=0),"Hide","Show"))</f>
        <v>Hide</v>
      </c>
      <c r="C32" s="52">
        <v>-1</v>
      </c>
      <c r="D32" s="52">
        <v>3699</v>
      </c>
      <c r="E32" s="53" t="s">
        <v>29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</row>
    <row r="33" spans="1:10" s="52" customFormat="1" hidden="1" x14ac:dyDescent="0.2">
      <c r="A33" s="51"/>
      <c r="B33" s="51" t="str">
        <f>IF(ISBLANK(E33),B32,IF(AND(F33=0,G33=0,H33=0,I33=0,J33=0),"Hide","Show"))</f>
        <v>Hide</v>
      </c>
      <c r="C33" s="52">
        <v>-1</v>
      </c>
      <c r="D33" s="52">
        <v>3901</v>
      </c>
      <c r="E33" s="53" t="s">
        <v>30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</row>
    <row r="34" spans="1:10" s="52" customFormat="1" hidden="1" x14ac:dyDescent="0.2">
      <c r="A34" s="51"/>
      <c r="B34" s="51" t="str">
        <f>IF(ISBLANK(E34),B33,IF(AND(F34=0,G34=0,H34=0,I34=0,J34=0),"Hide","Show"))</f>
        <v>Hide</v>
      </c>
      <c r="C34" s="52">
        <v>-1</v>
      </c>
      <c r="D34" s="52">
        <v>3911</v>
      </c>
      <c r="E34" s="53" t="s">
        <v>31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</row>
    <row r="35" spans="1:10" s="56" customFormat="1" hidden="1" x14ac:dyDescent="0.2">
      <c r="A35" s="55"/>
      <c r="B35" s="51" t="str">
        <f>IF(ISBLANK(E35),B34,IF(AND(F35=0,G35=0,H35=0,I35=0,J35=0),"Hide","Show"))</f>
        <v>Hide</v>
      </c>
      <c r="E35" s="57" t="s">
        <v>32</v>
      </c>
      <c r="F35" s="59">
        <f>SUBTOTAL(9,F32:F34)</f>
        <v>0</v>
      </c>
      <c r="G35" s="59">
        <f>SUBTOTAL(9,G32:G34)</f>
        <v>0</v>
      </c>
      <c r="H35" s="59">
        <f>SUBTOTAL(9,H32:H34)</f>
        <v>0</v>
      </c>
      <c r="I35" s="59">
        <f>SUBTOTAL(9,I32:I34)</f>
        <v>0</v>
      </c>
      <c r="J35" s="59">
        <f>SUBTOTAL(9,J32:J34)</f>
        <v>0</v>
      </c>
    </row>
    <row r="36" spans="1:10" s="52" customFormat="1" hidden="1" x14ac:dyDescent="0.2">
      <c r="A36" s="51"/>
      <c r="B36" s="51" t="str">
        <f>IF(ISBLANK(E36),B35,IF(AND(F36=0,G36=0,H36=0,I36=0,J36=0),"Hide","Show"))</f>
        <v>Hide</v>
      </c>
      <c r="E36" s="53"/>
    </row>
    <row r="37" spans="1:10" s="56" customFormat="1" hidden="1" x14ac:dyDescent="0.2">
      <c r="A37" s="55"/>
      <c r="B37" s="51" t="str">
        <f>IF(ISBLANK(E37),B36,IF(AND(F37=0,G37=0,H37=0,I37=0,J37=0),"Hide","Show"))</f>
        <v>Hide</v>
      </c>
      <c r="E37" s="57" t="s">
        <v>35</v>
      </c>
      <c r="F37" s="60">
        <f>SUBTOTAL(9,F14:F36)</f>
        <v>0</v>
      </c>
      <c r="G37" s="60">
        <f>SUBTOTAL(9,G14:G36)</f>
        <v>0</v>
      </c>
      <c r="H37" s="60">
        <f>SUBTOTAL(9,H14:H36)</f>
        <v>0</v>
      </c>
      <c r="I37" s="60">
        <f>SUBTOTAL(9,I14:I36)</f>
        <v>0</v>
      </c>
      <c r="J37" s="60">
        <f>SUBTOTAL(9,J14:J36)</f>
        <v>0</v>
      </c>
    </row>
    <row r="38" spans="1:10" s="52" customFormat="1" hidden="1" x14ac:dyDescent="0.2">
      <c r="A38" s="51"/>
      <c r="B38" s="51" t="str">
        <f>IF(ISBLANK(E38),B37,IF(AND(F38=0,G38=0,H38=0,I38=0,J38=0),"Hide","Show"))</f>
        <v>Hide</v>
      </c>
      <c r="E38" s="53"/>
    </row>
    <row r="39" spans="1:10" s="52" customFormat="1" hidden="1" x14ac:dyDescent="0.2">
      <c r="A39" s="51"/>
      <c r="B39" s="51" t="str">
        <f>IF(ISBLANK(E39),B38,IF(AND(F39=0,G39=0,H39=0,I39=0,J39=0),"Hide","Show"))</f>
        <v>Hide</v>
      </c>
      <c r="C39" s="52">
        <v>1</v>
      </c>
      <c r="D39" s="52">
        <v>4133</v>
      </c>
      <c r="E39" s="53" t="s">
        <v>36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</row>
    <row r="40" spans="1:10" s="52" customFormat="1" hidden="1" x14ac:dyDescent="0.2">
      <c r="A40" s="51"/>
      <c r="B40" s="51" t="str">
        <f>IF(ISBLANK(E40),B39,IF(AND(F40=0,G40=0,H40=0,I40=0,J40=0),"Hide","Show"))</f>
        <v>Hide</v>
      </c>
      <c r="C40" s="52">
        <v>1</v>
      </c>
      <c r="D40" s="52">
        <v>4134</v>
      </c>
      <c r="E40" s="53" t="s">
        <v>37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</row>
    <row r="41" spans="1:10" s="52" customFormat="1" hidden="1" x14ac:dyDescent="0.2">
      <c r="A41" s="51"/>
      <c r="B41" s="51" t="str">
        <f>IF(ISBLANK(E41),B40,IF(AND(F41=0,G41=0,H41=0,I41=0,J41=0),"Hide","Show"))</f>
        <v>Hide</v>
      </c>
      <c r="C41" s="52">
        <v>1</v>
      </c>
      <c r="D41" s="52">
        <v>4135</v>
      </c>
      <c r="E41" s="53" t="s">
        <v>38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</row>
    <row r="42" spans="1:10" s="52" customFormat="1" hidden="1" x14ac:dyDescent="0.2">
      <c r="A42" s="51"/>
      <c r="B42" s="51" t="str">
        <f>IF(ISBLANK(E42),B41,IF(AND(F42=0,G42=0,H42=0,I42=0,J42=0),"Hide","Show"))</f>
        <v>Hide</v>
      </c>
      <c r="C42" s="52">
        <v>1</v>
      </c>
      <c r="D42" s="52">
        <v>4301</v>
      </c>
      <c r="E42" s="53" t="s">
        <v>39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</row>
    <row r="43" spans="1:10" s="52" customFormat="1" hidden="1" x14ac:dyDescent="0.2">
      <c r="A43" s="51"/>
      <c r="B43" s="51" t="str">
        <f>IF(ISBLANK(E43),B42,IF(AND(F43=0,G43=0,H43=0,I43=0,J43=0),"Hide","Show"))</f>
        <v>Hide</v>
      </c>
      <c r="C43" s="52">
        <v>1</v>
      </c>
      <c r="D43" s="52">
        <v>4311</v>
      </c>
      <c r="E43" s="53" t="s">
        <v>40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</row>
    <row r="44" spans="1:10" s="56" customFormat="1" hidden="1" x14ac:dyDescent="0.2">
      <c r="A44" s="55"/>
      <c r="B44" s="51" t="str">
        <f>IF(ISBLANK(E44),B43,IF(AND(F44=0,G44=0,H44=0,I44=0,J44=0),"Hide","Show"))</f>
        <v>Hide</v>
      </c>
      <c r="E44" s="57" t="s">
        <v>41</v>
      </c>
      <c r="F44" s="59">
        <f>SUBTOTAL(9,F39:F43)</f>
        <v>0</v>
      </c>
      <c r="G44" s="59">
        <f>SUBTOTAL(9,G39:G43)</f>
        <v>0</v>
      </c>
      <c r="H44" s="59">
        <f>SUBTOTAL(9,H39:H43)</f>
        <v>0</v>
      </c>
      <c r="I44" s="59">
        <f>SUBTOTAL(9,I39:I43)</f>
        <v>0</v>
      </c>
      <c r="J44" s="59">
        <f>SUBTOTAL(9,J39:J43)</f>
        <v>0</v>
      </c>
    </row>
    <row r="45" spans="1:10" s="52" customFormat="1" hidden="1" x14ac:dyDescent="0.2">
      <c r="A45" s="51"/>
      <c r="B45" s="51" t="str">
        <f>IF(ISBLANK(E45),B44,IF(AND(F45=0,G45=0,H45=0,I45=0,J45=0),"Hide","Show"))</f>
        <v>Hide</v>
      </c>
      <c r="E45" s="53"/>
    </row>
    <row r="46" spans="1:10" s="52" customFormat="1" hidden="1" x14ac:dyDescent="0.2">
      <c r="A46" s="51"/>
      <c r="B46" s="51" t="str">
        <f>IF(ISBLANK(E46),B45,IF(AND(F46=0,G46=0,H46=0,I46=0,J46=0),"Hide","Show"))</f>
        <v>Hide</v>
      </c>
      <c r="C46" s="52">
        <v>1</v>
      </c>
      <c r="D46" s="52">
        <v>5051</v>
      </c>
      <c r="E46" s="53" t="s">
        <v>42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</row>
    <row r="47" spans="1:10" s="52" customFormat="1" hidden="1" x14ac:dyDescent="0.2">
      <c r="A47" s="51"/>
      <c r="B47" s="51" t="str">
        <f>IF(ISBLANK(E47),B46,IF(AND(F47=0,G47=0,H47=0,I47=0,J47=0),"Hide","Show"))</f>
        <v>Hide</v>
      </c>
      <c r="C47" s="52">
        <v>1</v>
      </c>
      <c r="D47" s="52">
        <v>5101</v>
      </c>
      <c r="E47" s="53" t="s">
        <v>43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</row>
    <row r="48" spans="1:10" s="52" customFormat="1" hidden="1" x14ac:dyDescent="0.2">
      <c r="A48" s="51"/>
      <c r="B48" s="51" t="str">
        <f>IF(ISBLANK(E48),B47,IF(AND(F48=0,G48=0,H48=0,I48=0,J48=0),"Hide","Show"))</f>
        <v>Hide</v>
      </c>
      <c r="C48" s="52">
        <v>1</v>
      </c>
      <c r="D48" s="52">
        <v>5121</v>
      </c>
      <c r="E48" s="53" t="s">
        <v>44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</row>
    <row r="49" spans="1:21" s="52" customFormat="1" hidden="1" x14ac:dyDescent="0.2">
      <c r="A49" s="51"/>
      <c r="B49" s="51" t="str">
        <f>IF(ISBLANK(E49),B48,IF(AND(F49=0,G49=0,H49=0,I49=0,J49=0),"Hide","Show"))</f>
        <v>Hide</v>
      </c>
      <c r="C49" s="52">
        <v>1</v>
      </c>
      <c r="D49" s="52">
        <v>5131</v>
      </c>
      <c r="E49" s="53" t="s">
        <v>45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</row>
    <row r="50" spans="1:21" s="52" customFormat="1" hidden="1" x14ac:dyDescent="0.2">
      <c r="A50" s="51"/>
      <c r="B50" s="51" t="str">
        <f>IF(ISBLANK(E50),B49,IF(AND(F50=0,G50=0,H50=0,I50=0,J50=0),"Hide","Show"))</f>
        <v>Hide</v>
      </c>
      <c r="C50" s="52">
        <v>1</v>
      </c>
      <c r="D50" s="52">
        <v>5181</v>
      </c>
      <c r="E50" s="53" t="s">
        <v>46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</row>
    <row r="51" spans="1:21" s="52" customFormat="1" hidden="1" x14ac:dyDescent="0.2">
      <c r="A51" s="51"/>
      <c r="B51" s="51" t="str">
        <f>IF(ISBLANK(E51),B50,IF(AND(F51=0,G51=0,H51=0,I51=0,J51=0),"Hide","Show"))</f>
        <v>Hide</v>
      </c>
      <c r="C51" s="52">
        <v>1</v>
      </c>
      <c r="D51" s="52">
        <v>5199</v>
      </c>
      <c r="E51" s="53" t="s">
        <v>47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</row>
    <row r="52" spans="1:21" s="52" customFormat="1" hidden="1" x14ac:dyDescent="0.2">
      <c r="A52" s="51"/>
      <c r="B52" s="51" t="str">
        <f>IF(ISBLANK(E52),B51,IF(AND(F52=0,G52=0,H52=0,I52=0,J52=0),"Hide","Show"))</f>
        <v>Hide</v>
      </c>
      <c r="E52" s="57" t="s">
        <v>48</v>
      </c>
      <c r="F52" s="59">
        <f>SUBTOTAL(9,F46:F51)</f>
        <v>0</v>
      </c>
      <c r="G52" s="59">
        <f>SUBTOTAL(9,G46:G51)</f>
        <v>0</v>
      </c>
      <c r="H52" s="59">
        <f>SUBTOTAL(9,H46:H51)</f>
        <v>0</v>
      </c>
      <c r="I52" s="59">
        <f>SUBTOTAL(9,I46:I51)</f>
        <v>0</v>
      </c>
      <c r="J52" s="59">
        <f>SUBTOTAL(9,J46:J51)</f>
        <v>0</v>
      </c>
    </row>
    <row r="53" spans="1:21" s="52" customFormat="1" hidden="1" x14ac:dyDescent="0.2">
      <c r="A53" s="51"/>
      <c r="B53" s="51" t="str">
        <f>IF(ISBLANK(E53),B52,IF(AND(F53=0,G53=0,H53=0,I53=0,J53=0),"Hide","Show"))</f>
        <v>Hide</v>
      </c>
      <c r="E53" s="53"/>
      <c r="Q53" s="54"/>
      <c r="R53" s="54"/>
      <c r="S53" s="54"/>
      <c r="T53" s="54"/>
      <c r="U53" s="54"/>
    </row>
    <row r="54" spans="1:21" s="52" customFormat="1" hidden="1" x14ac:dyDescent="0.2">
      <c r="A54" s="51"/>
      <c r="B54" s="51" t="str">
        <f>IF(ISBLANK(E54),B53,IF(AND(F54=0,G54=0,H54=0,I54=0,J54=0),"Hide","Show"))</f>
        <v>Hide</v>
      </c>
      <c r="C54" s="52">
        <v>1</v>
      </c>
      <c r="D54" s="52">
        <v>5501</v>
      </c>
      <c r="E54" s="53" t="s">
        <v>49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</row>
    <row r="55" spans="1:21" s="52" customFormat="1" hidden="1" x14ac:dyDescent="0.2">
      <c r="A55" s="51"/>
      <c r="B55" s="51" t="str">
        <f>IF(ISBLANK(E55),B54,IF(AND(F55=0,G55=0,H55=0,I55=0,J55=0),"Hide","Show"))</f>
        <v>Hide</v>
      </c>
      <c r="C55" s="52">
        <v>1</v>
      </c>
      <c r="D55" s="52">
        <v>5531</v>
      </c>
      <c r="E55" s="53" t="s">
        <v>50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</row>
    <row r="56" spans="1:21" s="52" customFormat="1" hidden="1" x14ac:dyDescent="0.2">
      <c r="A56" s="51"/>
      <c r="B56" s="51" t="str">
        <f>IF(ISBLANK(E56),B55,IF(AND(F56=0,G56=0,H56=0,I56=0,J56=0),"Hide","Show"))</f>
        <v>Hide</v>
      </c>
      <c r="C56" s="52">
        <v>1</v>
      </c>
      <c r="D56" s="52">
        <v>5551</v>
      </c>
      <c r="E56" s="53" t="s">
        <v>51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</row>
    <row r="57" spans="1:21" s="52" customFormat="1" hidden="1" x14ac:dyDescent="0.2">
      <c r="A57" s="51"/>
      <c r="B57" s="51" t="str">
        <f>IF(ISBLANK(E57),B56,IF(AND(F57=0,G57=0,H57=0,I57=0,J57=0),"Hide","Show"))</f>
        <v>Hide</v>
      </c>
      <c r="C57" s="52">
        <v>1</v>
      </c>
      <c r="D57" s="52">
        <v>5561</v>
      </c>
      <c r="E57" s="53" t="s">
        <v>52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</row>
    <row r="58" spans="1:21" s="52" customFormat="1" hidden="1" x14ac:dyDescent="0.2">
      <c r="A58" s="51"/>
      <c r="B58" s="51" t="str">
        <f>IF(ISBLANK(E58),B57,IF(AND(F58=0,G58=0,H58=0,I58=0,J58=0),"Hide","Show"))</f>
        <v>Hide</v>
      </c>
      <c r="C58" s="52">
        <v>1</v>
      </c>
      <c r="D58" s="52">
        <v>5571</v>
      </c>
      <c r="E58" s="53" t="s">
        <v>53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</row>
    <row r="59" spans="1:21" s="52" customFormat="1" hidden="1" x14ac:dyDescent="0.2">
      <c r="A59" s="51"/>
      <c r="B59" s="51" t="str">
        <f>IF(ISBLANK(E59),B58,IF(AND(F59=0,G59=0,H59=0,I59=0,J59=0),"Hide","Show"))</f>
        <v>Hide</v>
      </c>
      <c r="C59" s="52">
        <v>1</v>
      </c>
      <c r="D59" s="52">
        <v>5581</v>
      </c>
      <c r="E59" s="53" t="s">
        <v>54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</row>
    <row r="60" spans="1:21" s="52" customFormat="1" hidden="1" x14ac:dyDescent="0.2">
      <c r="A60" s="51"/>
      <c r="B60" s="51" t="str">
        <f>IF(ISBLANK(E60),B59,IF(AND(F60=0,G60=0,H60=0,I60=0,J60=0),"Hide","Show"))</f>
        <v>Hide</v>
      </c>
      <c r="C60" s="52">
        <v>1</v>
      </c>
      <c r="D60" s="52">
        <v>5599</v>
      </c>
      <c r="E60" s="53" t="s">
        <v>55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</row>
    <row r="61" spans="1:21" s="52" customFormat="1" hidden="1" x14ac:dyDescent="0.2">
      <c r="A61" s="51"/>
      <c r="B61" s="51" t="str">
        <f>IF(ISBLANK(E61),B60,IF(AND(F61=0,G61=0,H61=0,I61=0,J61=0),"Hide","Show"))</f>
        <v>Hide</v>
      </c>
      <c r="E61" s="57" t="s">
        <v>56</v>
      </c>
      <c r="F61" s="59">
        <f>SUBTOTAL(9,F54:F60)</f>
        <v>0</v>
      </c>
      <c r="G61" s="59">
        <f>SUBTOTAL(9,G54:G60)</f>
        <v>0</v>
      </c>
      <c r="H61" s="59">
        <f>SUBTOTAL(9,H54:H60)</f>
        <v>0</v>
      </c>
      <c r="I61" s="59">
        <f>SUBTOTAL(9,I54:I60)</f>
        <v>0</v>
      </c>
      <c r="J61" s="59">
        <f>SUBTOTAL(9,J54:J60)</f>
        <v>0</v>
      </c>
    </row>
    <row r="62" spans="1:21" s="52" customFormat="1" hidden="1" x14ac:dyDescent="0.2">
      <c r="A62" s="51"/>
      <c r="B62" s="51" t="str">
        <f>IF(ISBLANK(E62),B61,IF(AND(F62=0,G62=0,H62=0,I62=0,J62=0),"Hide","Show"))</f>
        <v>Hide</v>
      </c>
      <c r="E62" s="53"/>
    </row>
    <row r="63" spans="1:21" s="52" customFormat="1" hidden="1" x14ac:dyDescent="0.2">
      <c r="A63" s="51"/>
      <c r="B63" s="51" t="str">
        <f>IF(ISBLANK(E63),B62,IF(AND(F63=0,G63=0,H63=0,I63=0,J63=0),"Hide","Show"))</f>
        <v>Hide</v>
      </c>
      <c r="C63" s="52">
        <v>1</v>
      </c>
      <c r="D63" s="52">
        <v>6001</v>
      </c>
      <c r="E63" s="53" t="s">
        <v>57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</row>
    <row r="64" spans="1:21" s="52" customFormat="1" hidden="1" x14ac:dyDescent="0.2">
      <c r="A64" s="51"/>
      <c r="B64" s="51" t="str">
        <f>IF(ISBLANK(E64),B63,IF(AND(F64=0,G64=0,H64=0,I64=0,J64=0),"Hide","Show"))</f>
        <v>Hide</v>
      </c>
      <c r="C64" s="52">
        <v>1</v>
      </c>
      <c r="D64" s="52">
        <v>6011</v>
      </c>
      <c r="E64" s="53" t="s">
        <v>58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</row>
    <row r="65" spans="1:10" s="52" customFormat="1" hidden="1" x14ac:dyDescent="0.2">
      <c r="A65" s="51"/>
      <c r="B65" s="51" t="str">
        <f>IF(ISBLANK(E65),B64,IF(AND(F65=0,G65=0,H65=0,I65=0,J65=0),"Hide","Show"))</f>
        <v>Hide</v>
      </c>
      <c r="C65" s="52">
        <v>1</v>
      </c>
      <c r="D65" s="52">
        <v>6021</v>
      </c>
      <c r="E65" s="53" t="s">
        <v>59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</row>
    <row r="66" spans="1:10" s="52" customFormat="1" hidden="1" x14ac:dyDescent="0.2">
      <c r="A66" s="51"/>
      <c r="B66" s="51" t="str">
        <f>IF(ISBLANK(E66),B65,IF(AND(F66=0,G66=0,H66=0,I66=0,J66=0),"Hide","Show"))</f>
        <v>Hide</v>
      </c>
      <c r="C66" s="52">
        <v>1</v>
      </c>
      <c r="D66" s="52">
        <v>6301</v>
      </c>
      <c r="E66" s="53" t="s">
        <v>60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</row>
    <row r="67" spans="1:10" s="52" customFormat="1" hidden="1" x14ac:dyDescent="0.2">
      <c r="A67" s="51"/>
      <c r="B67" s="51" t="str">
        <f>IF(ISBLANK(E67),B66,IF(AND(F67=0,G67=0,H67=0,I67=0,J67=0),"Hide","Show"))</f>
        <v>Hide</v>
      </c>
      <c r="C67" s="52">
        <v>1</v>
      </c>
      <c r="D67" s="52">
        <v>6311</v>
      </c>
      <c r="E67" s="53" t="s">
        <v>61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</row>
    <row r="68" spans="1:10" s="52" customFormat="1" hidden="1" x14ac:dyDescent="0.2">
      <c r="A68" s="51"/>
      <c r="B68" s="51" t="str">
        <f>IF(ISBLANK(E68),B67,IF(AND(F68=0,G68=0,H68=0,I68=0,J68=0),"Hide","Show"))</f>
        <v>Hide</v>
      </c>
      <c r="C68" s="52">
        <v>1</v>
      </c>
      <c r="D68" s="52">
        <v>6319</v>
      </c>
      <c r="E68" s="53" t="s">
        <v>62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</row>
    <row r="69" spans="1:10" s="52" customFormat="1" hidden="1" x14ac:dyDescent="0.2">
      <c r="A69" s="51"/>
      <c r="B69" s="51" t="str">
        <f>IF(ISBLANK(E69),B68,IF(AND(F69=0,G69=0,H69=0,I69=0,J69=0),"Hide","Show"))</f>
        <v>Hide</v>
      </c>
      <c r="C69" s="52">
        <v>1</v>
      </c>
      <c r="D69" s="52">
        <v>6321</v>
      </c>
      <c r="E69" s="53" t="s">
        <v>63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</row>
    <row r="70" spans="1:10" s="52" customFormat="1" hidden="1" x14ac:dyDescent="0.2">
      <c r="A70" s="51"/>
      <c r="B70" s="51" t="str">
        <f>IF(ISBLANK(E70),B69,IF(AND(F70=0,G70=0,H70=0,I70=0,J70=0),"Hide","Show"))</f>
        <v>Hide</v>
      </c>
      <c r="C70" s="52">
        <v>1</v>
      </c>
      <c r="D70" s="52">
        <v>6325</v>
      </c>
      <c r="E70" s="53" t="s">
        <v>64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</row>
    <row r="71" spans="1:10" s="52" customFormat="1" hidden="1" x14ac:dyDescent="0.2">
      <c r="A71" s="51"/>
      <c r="B71" s="51" t="str">
        <f>IF(ISBLANK(E71),B70,IF(AND(F71=0,G71=0,H71=0,I71=0,J71=0),"Hide","Show"))</f>
        <v>Hide</v>
      </c>
      <c r="C71" s="52">
        <v>1</v>
      </c>
      <c r="D71" s="52">
        <v>6331</v>
      </c>
      <c r="E71" s="53" t="s">
        <v>65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</row>
    <row r="72" spans="1:10" s="52" customFormat="1" hidden="1" x14ac:dyDescent="0.2">
      <c r="A72" s="51"/>
      <c r="B72" s="51" t="str">
        <f>IF(ISBLANK(E72),B71,IF(AND(F72=0,G72=0,H72=0,I72=0,J72=0),"Hide","Show"))</f>
        <v>Hide</v>
      </c>
      <c r="C72" s="52">
        <v>1</v>
      </c>
      <c r="D72" s="52">
        <v>6332</v>
      </c>
      <c r="E72" s="53" t="s">
        <v>66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</row>
    <row r="73" spans="1:10" s="52" customFormat="1" hidden="1" x14ac:dyDescent="0.2">
      <c r="A73" s="51"/>
      <c r="B73" s="51" t="str">
        <f>IF(ISBLANK(E73),B72,IF(AND(F73=0,G73=0,H73=0,I73=0,J73=0),"Hide","Show"))</f>
        <v>Hide</v>
      </c>
      <c r="C73" s="52">
        <v>1</v>
      </c>
      <c r="D73" s="52">
        <v>6341</v>
      </c>
      <c r="E73" s="53" t="s">
        <v>67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</row>
    <row r="74" spans="1:10" s="52" customFormat="1" hidden="1" x14ac:dyDescent="0.2">
      <c r="A74" s="51"/>
      <c r="B74" s="51" t="str">
        <f>IF(ISBLANK(E74),B73,IF(AND(F74=0,G74=0,H74=0,I74=0,J74=0),"Hide","Show"))</f>
        <v>Hide</v>
      </c>
      <c r="C74" s="52">
        <v>1</v>
      </c>
      <c r="D74" s="52">
        <v>6351</v>
      </c>
      <c r="E74" s="53" t="s">
        <v>68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</row>
    <row r="75" spans="1:10" s="52" customFormat="1" hidden="1" x14ac:dyDescent="0.2">
      <c r="A75" s="51"/>
      <c r="B75" s="51" t="str">
        <f>IF(ISBLANK(E75),B74,IF(AND(F75=0,G75=0,H75=0,I75=0,J75=0),"Hide","Show"))</f>
        <v>Hide</v>
      </c>
      <c r="C75" s="52">
        <v>1</v>
      </c>
      <c r="D75" s="52">
        <v>6361</v>
      </c>
      <c r="E75" s="53" t="s">
        <v>69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</row>
    <row r="76" spans="1:10" s="52" customFormat="1" hidden="1" x14ac:dyDescent="0.2">
      <c r="A76" s="51"/>
      <c r="B76" s="51" t="str">
        <f>IF(ISBLANK(E76),B75,IF(AND(F76=0,G76=0,H76=0,I76=0,J76=0),"Hide","Show"))</f>
        <v>Hide</v>
      </c>
      <c r="C76" s="52">
        <v>1</v>
      </c>
      <c r="D76" s="52">
        <v>6371</v>
      </c>
      <c r="E76" s="53" t="s">
        <v>70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</row>
    <row r="77" spans="1:10" s="52" customFormat="1" hidden="1" x14ac:dyDescent="0.2">
      <c r="A77" s="51"/>
      <c r="B77" s="51" t="str">
        <f>IF(ISBLANK(E77),B76,IF(AND(F77=0,G77=0,H77=0,I77=0,J77=0),"Hide","Show"))</f>
        <v>Hide</v>
      </c>
      <c r="C77" s="52">
        <v>1</v>
      </c>
      <c r="D77" s="52">
        <v>6399</v>
      </c>
      <c r="E77" s="53" t="s">
        <v>71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</row>
    <row r="78" spans="1:10" s="52" customFormat="1" hidden="1" x14ac:dyDescent="0.2">
      <c r="A78" s="51"/>
      <c r="B78" s="51" t="str">
        <f>IF(ISBLANK(E78),B77,IF(AND(F78=0,G78=0,H78=0,I78=0,J78=0),"Hide","Show"))</f>
        <v>Hide</v>
      </c>
      <c r="C78" s="52">
        <v>1</v>
      </c>
      <c r="D78" s="52">
        <v>6401</v>
      </c>
      <c r="E78" s="53" t="s">
        <v>72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</row>
    <row r="79" spans="1:10" s="52" customFormat="1" hidden="1" x14ac:dyDescent="0.2">
      <c r="A79" s="51"/>
      <c r="B79" s="51" t="str">
        <f>IF(ISBLANK(E79),B78,IF(AND(F79=0,G79=0,H79=0,I79=0,J79=0),"Hide","Show"))</f>
        <v>Hide</v>
      </c>
      <c r="C79" s="52">
        <v>1</v>
      </c>
      <c r="D79" s="52">
        <v>6451</v>
      </c>
      <c r="E79" s="53" t="s">
        <v>73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</row>
    <row r="80" spans="1:10" s="52" customFormat="1" hidden="1" x14ac:dyDescent="0.2">
      <c r="A80" s="51"/>
      <c r="B80" s="51" t="str">
        <f>IF(ISBLANK(E80),B79,IF(AND(F80=0,G80=0,H80=0,I80=0,J80=0),"Hide","Show"))</f>
        <v>Hide</v>
      </c>
      <c r="C80" s="52">
        <v>1</v>
      </c>
      <c r="D80" s="52">
        <v>6599</v>
      </c>
      <c r="E80" s="53" t="s">
        <v>174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</row>
    <row r="81" spans="1:10" s="52" customFormat="1" hidden="1" x14ac:dyDescent="0.2">
      <c r="A81" s="51"/>
      <c r="B81" s="51" t="str">
        <f>IF(ISBLANK(E81),B80,IF(AND(F81=0,G81=0,H81=0,I81=0,J81=0),"Hide","Show"))</f>
        <v>Hide</v>
      </c>
      <c r="C81" s="52">
        <v>1</v>
      </c>
      <c r="D81" s="52">
        <v>7001</v>
      </c>
      <c r="E81" s="53" t="s">
        <v>74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</row>
    <row r="82" spans="1:10" s="52" customFormat="1" hidden="1" x14ac:dyDescent="0.2">
      <c r="A82" s="51"/>
      <c r="B82" s="51" t="str">
        <f>IF(ISBLANK(E82),B81,IF(AND(F82=0,G82=0,H82=0,I82=0,J82=0),"Hide","Show"))</f>
        <v>Hide</v>
      </c>
      <c r="C82" s="52">
        <v>1</v>
      </c>
      <c r="D82" s="52">
        <v>7101</v>
      </c>
      <c r="E82" s="53" t="s">
        <v>75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</row>
    <row r="83" spans="1:10" s="52" customFormat="1" hidden="1" x14ac:dyDescent="0.2">
      <c r="A83" s="51"/>
      <c r="B83" s="51" t="str">
        <f>IF(ISBLANK(E83),B82,IF(AND(F83=0,G83=0,H83=0,I83=0,J83=0),"Hide","Show"))</f>
        <v>Hide</v>
      </c>
      <c r="C83" s="52">
        <v>1</v>
      </c>
      <c r="D83" s="52">
        <v>7901</v>
      </c>
      <c r="E83" s="53" t="s">
        <v>76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</row>
    <row r="84" spans="1:10" s="52" customFormat="1" hidden="1" x14ac:dyDescent="0.2">
      <c r="A84" s="51"/>
      <c r="B84" s="51" t="str">
        <f>IF(ISBLANK(E84),B83,IF(AND(F84=0,G84=0,H84=0,I84=0,J84=0),"Hide","Show"))</f>
        <v>Hide</v>
      </c>
      <c r="C84" s="52">
        <v>1</v>
      </c>
      <c r="D84" s="52">
        <v>7981</v>
      </c>
      <c r="E84" s="53" t="s">
        <v>77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</row>
    <row r="85" spans="1:10" s="52" customFormat="1" hidden="1" x14ac:dyDescent="0.2">
      <c r="A85" s="51"/>
      <c r="B85" s="51" t="str">
        <f>IF(ISBLANK(E85),B84,IF(AND(F85=0,G85=0,H85=0,I85=0,J85=0),"Hide","Show"))</f>
        <v>Hide</v>
      </c>
      <c r="C85" s="52">
        <v>1</v>
      </c>
      <c r="D85" s="52">
        <v>7999</v>
      </c>
      <c r="E85" s="53" t="s">
        <v>78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</row>
    <row r="86" spans="1:10" s="52" customFormat="1" hidden="1" x14ac:dyDescent="0.2">
      <c r="A86" s="51"/>
      <c r="B86" s="51" t="str">
        <f>IF(ISBLANK(E86),B85,IF(AND(F86=0,G86=0,H86=0,I86=0,J86=0),"Hide","Show"))</f>
        <v>Hide</v>
      </c>
      <c r="C86" s="52">
        <v>1</v>
      </c>
      <c r="D86" s="52">
        <v>8911</v>
      </c>
      <c r="E86" s="53" t="s">
        <v>79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</row>
    <row r="87" spans="1:10" s="52" customFormat="1" hidden="1" x14ac:dyDescent="0.2">
      <c r="A87" s="51"/>
      <c r="B87" s="51" t="str">
        <f>IF(ISBLANK(E87),B86,IF(AND(F87=0,G87=0,H87=0,I87=0,J87=0),"Hide","Show"))</f>
        <v>Hide</v>
      </c>
      <c r="E87" s="57" t="s">
        <v>80</v>
      </c>
      <c r="F87" s="59">
        <f>SUBTOTAL(9,F63:F86)</f>
        <v>0</v>
      </c>
      <c r="G87" s="59">
        <f>SUBTOTAL(9,G63:G86)</f>
        <v>0</v>
      </c>
      <c r="H87" s="59">
        <f>SUBTOTAL(9,H63:H86)</f>
        <v>0</v>
      </c>
      <c r="I87" s="59">
        <f>SUBTOTAL(9,I63:I86)</f>
        <v>0</v>
      </c>
      <c r="J87" s="59">
        <f>SUBTOTAL(9,J63:J86)</f>
        <v>0</v>
      </c>
    </row>
    <row r="88" spans="1:10" s="52" customFormat="1" hidden="1" x14ac:dyDescent="0.2">
      <c r="A88" s="51"/>
      <c r="B88" s="51" t="str">
        <f>IF(ISBLANK(E88),B87,IF(AND(F88=0,G88=0,H88=0,I88=0,J88=0),"Hide","Show"))</f>
        <v>Hide</v>
      </c>
      <c r="E88" s="53"/>
    </row>
    <row r="89" spans="1:10" s="52" customFormat="1" hidden="1" x14ac:dyDescent="0.2">
      <c r="A89" s="51"/>
      <c r="B89" s="51" t="str">
        <f>IF(ISBLANK(E89),B88,IF(AND(F89=0,G89=0,H89=0,I89=0,J89=0),"Hide","Show"))</f>
        <v>Hide</v>
      </c>
      <c r="C89" s="52">
        <v>1</v>
      </c>
      <c r="D89" s="52">
        <v>8011</v>
      </c>
      <c r="E89" s="53" t="s">
        <v>81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</row>
    <row r="90" spans="1:10" s="52" customFormat="1" hidden="1" x14ac:dyDescent="0.2">
      <c r="A90" s="51"/>
      <c r="B90" s="51" t="str">
        <f>IF(ISBLANK(E90),B89,IF(AND(F90=0,G90=0,H90=0,I90=0,J90=0),"Hide","Show"))</f>
        <v>Hide</v>
      </c>
      <c r="C90" s="52">
        <v>1</v>
      </c>
      <c r="D90" s="52">
        <v>8021</v>
      </c>
      <c r="E90" s="53" t="s">
        <v>82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</row>
    <row r="91" spans="1:10" s="52" customFormat="1" hidden="1" x14ac:dyDescent="0.2">
      <c r="A91" s="51"/>
      <c r="B91" s="51" t="str">
        <f>IF(ISBLANK(E91),B90,IF(AND(F91=0,G91=0,H91=0,I91=0,J91=0),"Hide","Show"))</f>
        <v>Hide</v>
      </c>
      <c r="C91" s="52">
        <v>1</v>
      </c>
      <c r="D91" s="52">
        <v>8101</v>
      </c>
      <c r="E91" s="53" t="s">
        <v>83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</row>
    <row r="92" spans="1:10" s="52" customFormat="1" hidden="1" x14ac:dyDescent="0.2">
      <c r="A92" s="51"/>
      <c r="B92" s="51" t="str">
        <f>IF(ISBLANK(E92),B91,IF(AND(F92=0,G92=0,H92=0,I92=0,J92=0),"Hide","Show"))</f>
        <v>Hide</v>
      </c>
      <c r="C92" s="52">
        <v>1</v>
      </c>
      <c r="D92" s="52">
        <v>8111</v>
      </c>
      <c r="E92" s="53" t="s">
        <v>84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</row>
    <row r="93" spans="1:10" s="52" customFormat="1" hidden="1" x14ac:dyDescent="0.2">
      <c r="A93" s="51"/>
      <c r="B93" s="51" t="str">
        <f>IF(ISBLANK(E93),B92,IF(AND(F93=0,G93=0,H93=0,I93=0,J93=0),"Hide","Show"))</f>
        <v>Hide</v>
      </c>
      <c r="C93" s="52">
        <v>1</v>
      </c>
      <c r="D93" s="52">
        <v>8121</v>
      </c>
      <c r="E93" s="53" t="s">
        <v>85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</row>
    <row r="94" spans="1:10" s="52" customFormat="1" hidden="1" x14ac:dyDescent="0.2">
      <c r="A94" s="51"/>
      <c r="B94" s="51" t="str">
        <f>IF(ISBLANK(E94),B93,IF(AND(F94=0,G94=0,H94=0,I94=0,J94=0),"Hide","Show"))</f>
        <v>Hide</v>
      </c>
      <c r="C94" s="52">
        <v>1</v>
      </c>
      <c r="D94" s="52">
        <v>8131</v>
      </c>
      <c r="E94" s="53" t="s">
        <v>86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</row>
    <row r="95" spans="1:10" s="52" customFormat="1" hidden="1" x14ac:dyDescent="0.2">
      <c r="A95" s="51"/>
      <c r="B95" s="51" t="str">
        <f>IF(ISBLANK(E95),B94,IF(AND(F95=0,G95=0,H95=0,I95=0,J95=0),"Hide","Show"))</f>
        <v>Hide</v>
      </c>
      <c r="C95" s="52">
        <v>1</v>
      </c>
      <c r="D95" s="52">
        <v>8141</v>
      </c>
      <c r="E95" s="53" t="s">
        <v>87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</row>
    <row r="96" spans="1:10" s="52" customFormat="1" hidden="1" x14ac:dyDescent="0.2">
      <c r="A96" s="51"/>
      <c r="B96" s="51" t="str">
        <f>IF(ISBLANK(E96),B95,IF(AND(F96=0,G96=0,H96=0,I96=0,J96=0),"Hide","Show"))</f>
        <v>Hide</v>
      </c>
      <c r="C96" s="52">
        <v>1</v>
      </c>
      <c r="D96" s="52">
        <v>8171</v>
      </c>
      <c r="E96" s="53" t="s">
        <v>88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</row>
    <row r="97" spans="1:10" s="52" customFormat="1" hidden="1" x14ac:dyDescent="0.2">
      <c r="A97" s="51"/>
      <c r="B97" s="51" t="str">
        <f>IF(ISBLANK(E97),B96,IF(AND(F97=0,G97=0,H97=0,I97=0,J97=0),"Hide","Show"))</f>
        <v>Hide</v>
      </c>
      <c r="C97" s="52">
        <v>1</v>
      </c>
      <c r="D97" s="52">
        <v>8901</v>
      </c>
      <c r="E97" s="53" t="s">
        <v>89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</row>
    <row r="98" spans="1:10" s="52" customFormat="1" hidden="1" x14ac:dyDescent="0.2">
      <c r="A98" s="51"/>
      <c r="B98" s="51" t="str">
        <f>IF(ISBLANK(E98),B97,IF(AND(F98=0,G98=0,H98=0,I98=0,J98=0),"Hide","Show"))</f>
        <v>Hide</v>
      </c>
      <c r="E98" s="57" t="s">
        <v>90</v>
      </c>
      <c r="F98" s="59">
        <f>SUBTOTAL(9,F89:F97)</f>
        <v>0</v>
      </c>
      <c r="G98" s="59">
        <f>SUBTOTAL(9,G89:G97)</f>
        <v>0</v>
      </c>
      <c r="H98" s="59">
        <f>SUBTOTAL(9,H89:H97)</f>
        <v>0</v>
      </c>
      <c r="I98" s="59">
        <f>SUBTOTAL(9,I89:I97)</f>
        <v>0</v>
      </c>
      <c r="J98" s="59">
        <f>SUBTOTAL(9,J89:J97)</f>
        <v>0</v>
      </c>
    </row>
    <row r="99" spans="1:10" s="52" customFormat="1" hidden="1" x14ac:dyDescent="0.2">
      <c r="A99" s="51"/>
      <c r="B99" s="51" t="str">
        <f>IF(ISBLANK(E99),B98,IF(AND(F99=0,G99=0,H99=0,I99=0,J99=0),"Hide","Show"))</f>
        <v>Hide</v>
      </c>
      <c r="E99" s="53"/>
    </row>
    <row r="100" spans="1:10" s="52" customFormat="1" hidden="1" x14ac:dyDescent="0.2">
      <c r="A100" s="51"/>
      <c r="B100" s="51" t="str">
        <f>IF(ISBLANK(E100),B99,IF(AND(F100=0,G100=0,H100=0,I100=0,J100=0),"Hide","Show"))</f>
        <v>Hide</v>
      </c>
      <c r="C100" s="52">
        <v>1</v>
      </c>
      <c r="D100" s="52">
        <v>9601</v>
      </c>
      <c r="E100" s="53" t="s">
        <v>91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</row>
    <row r="101" spans="1:10" s="52" customFormat="1" hidden="1" x14ac:dyDescent="0.2">
      <c r="A101" s="51"/>
      <c r="B101" s="51" t="str">
        <f>IF(ISBLANK(E101),B100,IF(AND(F101=0,G101=0,H101=0,I101=0,J101=0),"Hide","Show"))</f>
        <v>Hide</v>
      </c>
      <c r="C101" s="52">
        <v>1</v>
      </c>
      <c r="D101" s="52">
        <v>9611</v>
      </c>
      <c r="E101" s="53" t="s">
        <v>92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</row>
    <row r="102" spans="1:10" s="52" customFormat="1" hidden="1" x14ac:dyDescent="0.2">
      <c r="A102" s="51"/>
      <c r="B102" s="51" t="str">
        <f>IF(ISBLANK(E102),B101,IF(AND(F102=0,G102=0,H102=0,I102=0,J102=0),"Hide","Show"))</f>
        <v>Hide</v>
      </c>
      <c r="C102" s="52">
        <v>1</v>
      </c>
      <c r="D102" s="52">
        <v>9631</v>
      </c>
      <c r="E102" s="53" t="s">
        <v>93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</row>
    <row r="103" spans="1:10" s="52" customFormat="1" hidden="1" x14ac:dyDescent="0.2">
      <c r="A103" s="51"/>
      <c r="B103" s="51" t="str">
        <f>IF(ISBLANK(E103),B102,IF(AND(F103=0,G103=0,H103=0,I103=0,J103=0),"Hide","Show"))</f>
        <v>Hide</v>
      </c>
      <c r="C103" s="52">
        <v>1</v>
      </c>
      <c r="D103" s="52">
        <v>9651</v>
      </c>
      <c r="E103" s="53" t="s">
        <v>94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</row>
    <row r="104" spans="1:10" s="52" customFormat="1" hidden="1" x14ac:dyDescent="0.2">
      <c r="A104" s="51"/>
      <c r="B104" s="51" t="str">
        <f>IF(ISBLANK(E104),B103,IF(AND(F104=0,G104=0,H104=0,I104=0,J104=0),"Hide","Show"))</f>
        <v>Hide</v>
      </c>
      <c r="C104" s="52">
        <v>1</v>
      </c>
      <c r="D104" s="52">
        <v>9691</v>
      </c>
      <c r="E104" s="53" t="s">
        <v>95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</row>
    <row r="105" spans="1:10" s="52" customFormat="1" hidden="1" x14ac:dyDescent="0.2">
      <c r="A105" s="51"/>
      <c r="B105" s="51" t="str">
        <f>IF(ISBLANK(E105),B104,IF(AND(F105=0,G105=0,H105=0,I105=0,J105=0),"Hide","Show"))</f>
        <v>Hide</v>
      </c>
      <c r="C105" s="52">
        <v>1</v>
      </c>
      <c r="D105" s="52">
        <v>9692</v>
      </c>
      <c r="E105" s="53" t="s">
        <v>96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</row>
    <row r="106" spans="1:10" s="52" customFormat="1" hidden="1" x14ac:dyDescent="0.2">
      <c r="A106" s="51"/>
      <c r="B106" s="51" t="str">
        <f>IF(ISBLANK(E106),B105,IF(AND(F106=0,G106=0,H106=0,I106=0,J106=0),"Hide","Show"))</f>
        <v>Hide</v>
      </c>
      <c r="C106" s="52">
        <v>1</v>
      </c>
      <c r="D106" s="52">
        <v>9701</v>
      </c>
      <c r="E106" s="53" t="s">
        <v>97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</row>
    <row r="107" spans="1:10" s="52" customFormat="1" hidden="1" x14ac:dyDescent="0.2">
      <c r="A107" s="51"/>
      <c r="B107" s="51" t="str">
        <f>IF(ISBLANK(E107),B106,IF(AND(F107=0,G107=0,H107=0,I107=0,J107=0),"Hide","Show"))</f>
        <v>Hide</v>
      </c>
      <c r="C107" s="52">
        <v>1</v>
      </c>
      <c r="D107" s="52">
        <v>9711</v>
      </c>
      <c r="E107" s="53" t="s">
        <v>98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</row>
    <row r="108" spans="1:10" s="52" customFormat="1" hidden="1" x14ac:dyDescent="0.2">
      <c r="A108" s="51"/>
      <c r="B108" s="51" t="str">
        <f>IF(ISBLANK(E108),B107,IF(AND(F108=0,G108=0,H108=0,I108=0,J108=0),"Hide","Show"))</f>
        <v>Hide</v>
      </c>
      <c r="C108" s="52">
        <v>1</v>
      </c>
      <c r="D108" s="52">
        <v>9721</v>
      </c>
      <c r="E108" s="53" t="s">
        <v>99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</row>
    <row r="109" spans="1:10" s="52" customFormat="1" hidden="1" x14ac:dyDescent="0.2">
      <c r="A109" s="51"/>
      <c r="B109" s="51" t="str">
        <f>IF(ISBLANK(E109),B108,IF(AND(F109=0,G109=0,H109=0,I109=0,J109=0),"Hide","Show"))</f>
        <v>Hide</v>
      </c>
      <c r="C109" s="52">
        <v>1</v>
      </c>
      <c r="D109" s="52">
        <v>9731</v>
      </c>
      <c r="E109" s="53" t="s">
        <v>100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</row>
    <row r="110" spans="1:10" s="52" customFormat="1" hidden="1" x14ac:dyDescent="0.2">
      <c r="A110" s="51"/>
      <c r="B110" s="51" t="str">
        <f>IF(ISBLANK(E110),B109,IF(AND(F110=0,G110=0,H110=0,I110=0,J110=0),"Hide","Show"))</f>
        <v>Hide</v>
      </c>
      <c r="C110" s="52">
        <v>1</v>
      </c>
      <c r="D110" s="52">
        <v>9801</v>
      </c>
      <c r="E110" s="53" t="s">
        <v>101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</row>
    <row r="111" spans="1:10" s="52" customFormat="1" hidden="1" x14ac:dyDescent="0.2">
      <c r="A111" s="51"/>
      <c r="B111" s="51" t="str">
        <f>IF(ISBLANK(E111),B110,IF(AND(F111=0,G111=0,H111=0,I111=0,J111=0),"Hide","Show"))</f>
        <v>Hide</v>
      </c>
      <c r="C111" s="52">
        <v>1</v>
      </c>
      <c r="D111" s="52">
        <v>9811</v>
      </c>
      <c r="E111" s="53" t="s">
        <v>102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</row>
    <row r="112" spans="1:10" s="52" customFormat="1" hidden="1" x14ac:dyDescent="0.2">
      <c r="A112" s="51"/>
      <c r="B112" s="51" t="str">
        <f>IF(ISBLANK(E112),B111,IF(AND(F112=0,G112=0,H112=0,I112=0,J112=0),"Hide","Show"))</f>
        <v>Hide</v>
      </c>
      <c r="C112" s="52">
        <v>1</v>
      </c>
      <c r="D112" s="52">
        <v>9831</v>
      </c>
      <c r="E112" s="53" t="s">
        <v>103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</row>
    <row r="113" spans="1:21" s="52" customFormat="1" hidden="1" x14ac:dyDescent="0.2">
      <c r="A113" s="51"/>
      <c r="B113" s="51" t="str">
        <f>IF(ISBLANK(E113),B112,IF(AND(F113=0,G113=0,H113=0,I113=0,J113=0),"Hide","Show"))</f>
        <v>Hide</v>
      </c>
      <c r="C113" s="52">
        <v>1</v>
      </c>
      <c r="D113" s="52">
        <v>9851</v>
      </c>
      <c r="E113" s="53" t="s">
        <v>104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</row>
    <row r="114" spans="1:21" s="52" customFormat="1" hidden="1" x14ac:dyDescent="0.2">
      <c r="A114" s="51"/>
      <c r="B114" s="51" t="str">
        <f>IF(ISBLANK(E114),B113,IF(AND(F114=0,G114=0,H114=0,I114=0,J114=0),"Hide","Show"))</f>
        <v>Hide</v>
      </c>
      <c r="C114" s="52">
        <v>1</v>
      </c>
      <c r="D114" s="52">
        <v>9891</v>
      </c>
      <c r="E114" s="53" t="s">
        <v>105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</row>
    <row r="115" spans="1:21" s="52" customFormat="1" hidden="1" x14ac:dyDescent="0.2">
      <c r="A115" s="51"/>
      <c r="B115" s="51" t="str">
        <f>IF(ISBLANK(E115),B114,IF(AND(F115=0,G115=0,H115=0,I115=0,J115=0),"Hide","Show"))</f>
        <v>Hide</v>
      </c>
      <c r="C115" s="52">
        <v>1</v>
      </c>
      <c r="D115" s="52">
        <v>9892</v>
      </c>
      <c r="E115" s="53" t="s">
        <v>106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</row>
    <row r="116" spans="1:21" s="52" customFormat="1" hidden="1" x14ac:dyDescent="0.2">
      <c r="A116" s="51"/>
      <c r="B116" s="51" t="str">
        <f>IF(ISBLANK(E116),B115,IF(AND(F116=0,G116=0,H116=0,I116=0,J116=0),"Hide","Show"))</f>
        <v>Hide</v>
      </c>
      <c r="C116" s="52">
        <v>1</v>
      </c>
      <c r="D116" s="52">
        <v>9901</v>
      </c>
      <c r="E116" s="53" t="s">
        <v>107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</row>
    <row r="117" spans="1:21" s="52" customFormat="1" hidden="1" x14ac:dyDescent="0.2">
      <c r="A117" s="51"/>
      <c r="B117" s="51" t="str">
        <f>IF(ISBLANK(E117),B116,IF(AND(F117=0,G117=0,H117=0,I117=0,J117=0),"Hide","Show"))</f>
        <v>Hide</v>
      </c>
      <c r="C117" s="52">
        <v>1</v>
      </c>
      <c r="D117" s="52">
        <v>9911</v>
      </c>
      <c r="E117" s="53" t="s">
        <v>108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</row>
    <row r="118" spans="1:21" s="52" customFormat="1" hidden="1" x14ac:dyDescent="0.2">
      <c r="A118" s="51"/>
      <c r="B118" s="51" t="str">
        <f>IF(ISBLANK(E118),B117,IF(AND(F118=0,G118=0,H118=0,I118=0,J118=0),"Hide","Show"))</f>
        <v>Hide</v>
      </c>
      <c r="C118" s="52">
        <v>1</v>
      </c>
      <c r="D118" s="52">
        <v>9921</v>
      </c>
      <c r="E118" s="53" t="s">
        <v>109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</row>
    <row r="119" spans="1:21" s="52" customFormat="1" hidden="1" x14ac:dyDescent="0.2">
      <c r="A119" s="51"/>
      <c r="B119" s="51" t="str">
        <f>IF(ISBLANK(E119),B118,IF(AND(F119=0,G119=0,H119=0,I119=0,J119=0),"Hide","Show"))</f>
        <v>Hide</v>
      </c>
      <c r="C119" s="52">
        <v>1</v>
      </c>
      <c r="D119" s="52">
        <v>9931</v>
      </c>
      <c r="E119" s="53" t="s">
        <v>110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</row>
    <row r="120" spans="1:21" s="52" customFormat="1" hidden="1" x14ac:dyDescent="0.2">
      <c r="A120" s="51"/>
      <c r="B120" s="51" t="str">
        <f>IF(ISBLANK(E120),B119,IF(AND(F120=0,G120=0,H120=0,I120=0,J120=0),"Hide","Show"))</f>
        <v>Hide</v>
      </c>
      <c r="E120" s="57" t="s">
        <v>111</v>
      </c>
      <c r="F120" s="59">
        <f>SUBTOTAL(9,F100:F119)</f>
        <v>0</v>
      </c>
      <c r="G120" s="59">
        <f>SUBTOTAL(9,G100:G119)</f>
        <v>0</v>
      </c>
      <c r="H120" s="59">
        <f>SUBTOTAL(9,H100:H119)</f>
        <v>0</v>
      </c>
      <c r="I120" s="59">
        <f>SUBTOTAL(9,I100:I119)</f>
        <v>0</v>
      </c>
      <c r="J120" s="59">
        <f>SUBTOTAL(9,J100:J119)</f>
        <v>0</v>
      </c>
    </row>
    <row r="121" spans="1:21" s="52" customFormat="1" hidden="1" x14ac:dyDescent="0.2">
      <c r="A121" s="51"/>
      <c r="B121" s="51" t="str">
        <f>IF(ISBLANK(E121),B120,IF(AND(F121=0,G121=0,H121=0,I121=0,J121=0),"Hide","Show"))</f>
        <v>Hide</v>
      </c>
      <c r="E121" s="53"/>
    </row>
    <row r="122" spans="1:21" s="52" customFormat="1" hidden="1" x14ac:dyDescent="0.2">
      <c r="A122" s="51"/>
      <c r="B122" s="51" t="str">
        <f>IF(ISBLANK(E122),B121,IF(AND(F122=0,G122=0,H122=0,I122=0,J122=0),"Hide","Show"))</f>
        <v>Hide</v>
      </c>
      <c r="E122" s="57" t="s">
        <v>112</v>
      </c>
      <c r="F122" s="60">
        <f>SUBTOTAL(9,F39:F120)</f>
        <v>0</v>
      </c>
      <c r="G122" s="60">
        <f>SUBTOTAL(9,G39:G120)</f>
        <v>0</v>
      </c>
      <c r="H122" s="60">
        <f>SUBTOTAL(9,H39:H120)</f>
        <v>0</v>
      </c>
      <c r="I122" s="60">
        <f>SUBTOTAL(9,I39:I120)</f>
        <v>0</v>
      </c>
      <c r="J122" s="60">
        <f>SUBTOTAL(9,J39:J120)</f>
        <v>0</v>
      </c>
    </row>
    <row r="123" spans="1:21" s="52" customFormat="1" hidden="1" x14ac:dyDescent="0.2">
      <c r="A123" s="51"/>
      <c r="B123" s="51" t="str">
        <f>IF(ISBLANK(E123),B122,IF(AND(F123=0,G123=0,H123=0,I123=0,J123=0),"Hide","Show"))</f>
        <v>Hide</v>
      </c>
      <c r="E123" s="53"/>
    </row>
    <row r="124" spans="1:21" s="52" customFormat="1" ht="13.5" hidden="1" thickBot="1" x14ac:dyDescent="0.25">
      <c r="A124" s="51"/>
      <c r="B124" s="51" t="str">
        <f>IF(ISBLANK(E124),B123,IF(AND(F124=0,G124=0,H124=0,I124=0,J124=0),"Hide","Show"))</f>
        <v>Hide</v>
      </c>
      <c r="E124" s="20" t="s">
        <v>2345</v>
      </c>
      <c r="F124" s="61">
        <f>F37-F122</f>
        <v>0</v>
      </c>
      <c r="G124" s="61">
        <f>G37-G122</f>
        <v>0</v>
      </c>
      <c r="H124" s="61">
        <f>H37-H122</f>
        <v>0</v>
      </c>
      <c r="I124" s="61">
        <f>I37-I122</f>
        <v>0</v>
      </c>
      <c r="J124" s="61">
        <f>J37-J122</f>
        <v>0</v>
      </c>
    </row>
    <row r="125" spans="1:21" s="52" customFormat="1" hidden="1" x14ac:dyDescent="0.2">
      <c r="A125" s="51"/>
      <c r="B125" s="51" t="str">
        <f>IF(ISBLANK(E125),B124,IF(AND(F125=0,G125=0,H125=0,I125=0,J125=0),"Hide","Show"))</f>
        <v>Hide</v>
      </c>
      <c r="E125" s="53"/>
    </row>
    <row r="126" spans="1:21" x14ac:dyDescent="0.2">
      <c r="I126" s="41"/>
      <c r="J126" s="41"/>
    </row>
    <row r="127" spans="1:21" x14ac:dyDescent="0.2">
      <c r="K127" s="41"/>
    </row>
    <row r="128" spans="1:21" x14ac:dyDescent="0.2">
      <c r="U128" s="4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21F4-6674-4618-9694-972D145D3982}">
  <sheetPr codeName="Sheet14">
    <tabColor rgb="FFFFFF00"/>
  </sheetPr>
  <dimension ref="A1:P33"/>
  <sheetViews>
    <sheetView topLeftCell="A19" zoomScale="90" zoomScaleNormal="90" workbookViewId="0">
      <selection activeCell="J31" sqref="J31"/>
    </sheetView>
  </sheetViews>
  <sheetFormatPr defaultColWidth="8.85546875" defaultRowHeight="15" x14ac:dyDescent="0.25"/>
  <cols>
    <col min="1" max="1" width="20.85546875" style="29" hidden="1" customWidth="1"/>
    <col min="2" max="2" width="12.42578125" style="3" bestFit="1" customWidth="1"/>
    <col min="3" max="3" width="13.85546875" style="3" bestFit="1" customWidth="1"/>
    <col min="4" max="4" width="12.5703125" style="3" hidden="1" customWidth="1"/>
    <col min="5" max="5" width="41.140625" style="3" hidden="1" customWidth="1"/>
    <col min="6" max="6" width="4.7109375" style="3" customWidth="1"/>
    <col min="7" max="7" width="13.7109375" style="3" customWidth="1"/>
    <col min="8" max="8" width="2.7109375" style="3" customWidth="1"/>
    <col min="9" max="9" width="10.7109375" style="3" customWidth="1"/>
    <col min="10" max="10" width="33.42578125" style="3" bestFit="1" customWidth="1"/>
    <col min="11" max="11" width="8.5703125" style="3" bestFit="1" customWidth="1"/>
    <col min="12" max="12" width="33.7109375" style="3" bestFit="1" customWidth="1"/>
    <col min="13" max="13" width="8.85546875" style="3" customWidth="1"/>
    <col min="14" max="16384" width="8.85546875" style="3"/>
  </cols>
  <sheetData>
    <row r="1" spans="1:12" s="35" customFormat="1" hidden="1" x14ac:dyDescent="0.25">
      <c r="A1" s="35" t="s">
        <v>2363</v>
      </c>
      <c r="B1" s="35" t="s">
        <v>115</v>
      </c>
      <c r="C1" s="35" t="s">
        <v>116</v>
      </c>
      <c r="D1" s="35" t="s">
        <v>117</v>
      </c>
      <c r="E1" s="35" t="s">
        <v>118</v>
      </c>
      <c r="F1" s="38" t="s">
        <v>119</v>
      </c>
      <c r="G1" s="35" t="s">
        <v>120</v>
      </c>
      <c r="H1" s="37"/>
      <c r="I1" s="36"/>
      <c r="J1" s="36"/>
      <c r="K1" s="36"/>
    </row>
    <row r="2" spans="1:12" x14ac:dyDescent="0.25">
      <c r="A2" s="29" t="s">
        <v>121</v>
      </c>
      <c r="B2" s="3" t="s">
        <v>122</v>
      </c>
      <c r="C2" s="32">
        <v>44712</v>
      </c>
      <c r="E2" s="3" t="s">
        <v>123</v>
      </c>
      <c r="F2" s="38" t="s">
        <v>119</v>
      </c>
      <c r="G2" s="3" t="s">
        <v>120</v>
      </c>
      <c r="H2" s="37"/>
      <c r="I2" s="30"/>
    </row>
    <row r="3" spans="1:12" x14ac:dyDescent="0.25">
      <c r="A3" s="29" t="s">
        <v>121</v>
      </c>
      <c r="B3" s="3" t="s">
        <v>124</v>
      </c>
      <c r="C3" s="71" t="str">
        <f>"INITIAL 21-22"</f>
        <v>INITIAL 21-22</v>
      </c>
      <c r="E3" s="3" t="s">
        <v>125</v>
      </c>
      <c r="F3" s="38" t="s">
        <v>119</v>
      </c>
      <c r="G3" s="3" t="s">
        <v>120</v>
      </c>
      <c r="H3" s="37"/>
      <c r="I3" s="30"/>
    </row>
    <row r="4" spans="1:12" s="47" customFormat="1" x14ac:dyDescent="0.25">
      <c r="A4" s="47" t="s">
        <v>121</v>
      </c>
      <c r="B4" s="47" t="s">
        <v>124</v>
      </c>
      <c r="C4" s="71" t="str">
        <f>"2122 SECTIONS"</f>
        <v>2122 SECTIONS</v>
      </c>
      <c r="E4" s="47" t="s">
        <v>125</v>
      </c>
      <c r="F4" s="49" t="s">
        <v>119</v>
      </c>
      <c r="G4" s="47" t="s">
        <v>120</v>
      </c>
      <c r="H4" s="72"/>
      <c r="I4" s="73"/>
    </row>
    <row r="5" spans="1:12" x14ac:dyDescent="0.25">
      <c r="H5" s="37"/>
      <c r="I5" s="30"/>
    </row>
    <row r="6" spans="1:12" x14ac:dyDescent="0.25">
      <c r="A6" s="37"/>
      <c r="B6" s="37"/>
      <c r="C6" s="37"/>
      <c r="D6" s="37"/>
      <c r="E6" s="37"/>
      <c r="F6" s="37"/>
      <c r="G6" s="37"/>
      <c r="H6" s="37"/>
      <c r="I6" s="30"/>
    </row>
    <row r="8" spans="1:12" x14ac:dyDescent="0.25">
      <c r="I8" s="31" t="s">
        <v>126</v>
      </c>
      <c r="J8" s="31"/>
    </row>
    <row r="9" spans="1:12" x14ac:dyDescent="0.25">
      <c r="I9" s="3" t="s">
        <v>127</v>
      </c>
      <c r="J9" s="33">
        <f>FiscalPeriods!$C$4</f>
        <v>2022</v>
      </c>
      <c r="K9" s="47" t="str">
        <f>$J$9-1&amp;"/12"</f>
        <v>2021/12</v>
      </c>
      <c r="L9" s="47" t="str">
        <f>$J$9-2&amp;"/12"</f>
        <v>2020/12</v>
      </c>
    </row>
    <row r="10" spans="1:12" x14ac:dyDescent="0.25">
      <c r="I10" s="3" t="s">
        <v>128</v>
      </c>
      <c r="J10" s="33">
        <f>FiscalPeriods!$D$4</f>
        <v>11</v>
      </c>
      <c r="K10" s="38" t="s">
        <v>119</v>
      </c>
      <c r="L10" s="3" t="s">
        <v>120</v>
      </c>
    </row>
    <row r="11" spans="1:12" x14ac:dyDescent="0.25">
      <c r="I11" s="3" t="s">
        <v>129</v>
      </c>
      <c r="J11" s="33" t="str">
        <f>$J$9&amp;"/"&amp;$J$10</f>
        <v>2022/11</v>
      </c>
      <c r="K11" s="38" t="s">
        <v>119</v>
      </c>
      <c r="L11" s="3" t="s">
        <v>120</v>
      </c>
    </row>
    <row r="12" spans="1:12" x14ac:dyDescent="0.25">
      <c r="I12" s="3" t="s">
        <v>130</v>
      </c>
      <c r="J12" s="33" t="str">
        <f>($J$9-1)&amp;"/"&amp;$J$10</f>
        <v>2021/11</v>
      </c>
      <c r="K12" s="38" t="s">
        <v>119</v>
      </c>
      <c r="L12" s="3" t="s">
        <v>120</v>
      </c>
    </row>
    <row r="14" spans="1:12" x14ac:dyDescent="0.25">
      <c r="I14" s="31" t="s">
        <v>131</v>
      </c>
      <c r="J14" s="31"/>
    </row>
    <row r="15" spans="1:12" x14ac:dyDescent="0.25">
      <c r="I15" s="3" t="s">
        <v>132</v>
      </c>
      <c r="J15" s="43">
        <v>904</v>
      </c>
    </row>
    <row r="16" spans="1:12" x14ac:dyDescent="0.25">
      <c r="I16" s="3" t="s">
        <v>133</v>
      </c>
      <c r="J16" s="40" t="s">
        <v>164</v>
      </c>
      <c r="K16" s="38"/>
    </row>
    <row r="17" spans="9:16" x14ac:dyDescent="0.25">
      <c r="I17" s="3" t="s">
        <v>134</v>
      </c>
      <c r="J17" s="39" t="s">
        <v>163</v>
      </c>
      <c r="K17" s="38" t="s">
        <v>119</v>
      </c>
      <c r="L17" s="3" t="s">
        <v>135</v>
      </c>
    </row>
    <row r="18" spans="9:16" x14ac:dyDescent="0.25">
      <c r="I18" s="3" t="s">
        <v>136</v>
      </c>
      <c r="J18" s="33"/>
    </row>
    <row r="19" spans="9:16" x14ac:dyDescent="0.25">
      <c r="I19" s="3" t="s">
        <v>10</v>
      </c>
      <c r="J19" s="33"/>
    </row>
    <row r="20" spans="9:16" x14ac:dyDescent="0.25">
      <c r="L20" s="26"/>
    </row>
    <row r="21" spans="9:16" x14ac:dyDescent="0.25">
      <c r="I21" s="46" t="s">
        <v>126</v>
      </c>
      <c r="J21" s="46"/>
      <c r="K21" s="47"/>
      <c r="L21" s="47"/>
      <c r="M21" s="26"/>
    </row>
    <row r="22" spans="9:16" x14ac:dyDescent="0.25">
      <c r="I22" s="47" t="s">
        <v>175</v>
      </c>
      <c r="J22" s="48">
        <f>C2</f>
        <v>44712</v>
      </c>
      <c r="K22" s="49" t="s">
        <v>119</v>
      </c>
      <c r="L22" s="47" t="s">
        <v>120</v>
      </c>
      <c r="N22" s="26"/>
    </row>
    <row r="23" spans="9:16" x14ac:dyDescent="0.25">
      <c r="I23" s="47" t="s">
        <v>176</v>
      </c>
      <c r="J23" s="48" t="str">
        <f>IF(AND(MONTH(C2)&gt;=7,MONTH(C2)&lt;=12),"7/1/"&amp;YEAR(C2),"7/1/"&amp;YEAR(C2)-1)</f>
        <v>7/1/2021</v>
      </c>
      <c r="K23" s="49" t="s">
        <v>119</v>
      </c>
      <c r="L23" s="47" t="s">
        <v>120</v>
      </c>
      <c r="O23" s="26"/>
    </row>
    <row r="24" spans="9:16" x14ac:dyDescent="0.25">
      <c r="I24" s="47" t="s">
        <v>177</v>
      </c>
      <c r="J24" s="50" t="str">
        <f>"7/1/2021..5/31/2022"</f>
        <v>7/1/2021..5/31/2022</v>
      </c>
      <c r="K24" s="49" t="s">
        <v>119</v>
      </c>
      <c r="L24" s="47" t="s">
        <v>120</v>
      </c>
    </row>
    <row r="25" spans="9:16" x14ac:dyDescent="0.25">
      <c r="I25" s="47" t="s">
        <v>178</v>
      </c>
      <c r="J25" s="50" t="str">
        <f>"5/1/2022..5/31/2022"</f>
        <v>5/1/2022..5/31/2022</v>
      </c>
      <c r="K25" s="49" t="s">
        <v>119</v>
      </c>
      <c r="L25" s="47" t="s">
        <v>120</v>
      </c>
    </row>
    <row r="26" spans="9:16" x14ac:dyDescent="0.25">
      <c r="I26" s="47" t="s">
        <v>179</v>
      </c>
      <c r="J26" s="50" t="str">
        <f>"7/1/2020..5/31/2021"</f>
        <v>7/1/2020..5/31/2021</v>
      </c>
      <c r="K26" s="49" t="s">
        <v>119</v>
      </c>
      <c r="L26" s="47" t="s">
        <v>120</v>
      </c>
    </row>
    <row r="27" spans="9:16" x14ac:dyDescent="0.25">
      <c r="I27" s="47" t="s">
        <v>180</v>
      </c>
      <c r="J27" s="50" t="str">
        <f>"5/1/2021..5/31/2021"</f>
        <v>5/1/2021..5/31/2021</v>
      </c>
      <c r="K27" s="49" t="s">
        <v>119</v>
      </c>
      <c r="L27" s="47" t="s">
        <v>120</v>
      </c>
    </row>
    <row r="28" spans="9:16" x14ac:dyDescent="0.25">
      <c r="I28" s="47" t="s">
        <v>181</v>
      </c>
      <c r="J28" s="47">
        <f>11</f>
        <v>11</v>
      </c>
      <c r="K28" s="49" t="s">
        <v>119</v>
      </c>
      <c r="L28" s="47" t="s">
        <v>120</v>
      </c>
    </row>
    <row r="29" spans="9:16" x14ac:dyDescent="0.25">
      <c r="P29" s="26"/>
    </row>
    <row r="30" spans="9:16" x14ac:dyDescent="0.25">
      <c r="J30" s="48" t="str">
        <f>IF(AND(MONTH(C2)&gt;=7,MONTH(C2)&lt;=12),"6/30/"&amp;YEAR(C2),"6/30/"&amp;YEAR(C2)-1)</f>
        <v>6/30/2021</v>
      </c>
    </row>
    <row r="31" spans="9:16" x14ac:dyDescent="0.25">
      <c r="I31" s="29" t="s">
        <v>2078</v>
      </c>
      <c r="J31" s="47" t="str">
        <f>"7/1/2020..6/30/2021"</f>
        <v>7/1/2020..6/30/2021</v>
      </c>
    </row>
    <row r="32" spans="9:16" x14ac:dyDescent="0.25">
      <c r="J32" s="47" t="str">
        <f>"7/1/2019..6/30/2020"</f>
        <v>7/1/2019..6/30/2020</v>
      </c>
    </row>
    <row r="33" spans="10:10" x14ac:dyDescent="0.25">
      <c r="J33" s="47" t="str">
        <f>"7/1/2018..6/30/2019"</f>
        <v>7/1/2018..6/30/2019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B70E-DF70-4B0B-BD41-9D5227846B98}">
  <sheetPr codeName="Sheet15">
    <tabColor rgb="FFFFFF00"/>
  </sheetPr>
  <dimension ref="A1:W13"/>
  <sheetViews>
    <sheetView zoomScale="80" zoomScaleNormal="80" workbookViewId="0"/>
  </sheetViews>
  <sheetFormatPr defaultRowHeight="15" x14ac:dyDescent="0.25"/>
  <cols>
    <col min="1" max="1" width="31.28515625" hidden="1" customWidth="1"/>
    <col min="2" max="2" width="9.140625" style="2" hidden="1" customWidth="1"/>
    <col min="3" max="3" width="11.7109375" bestFit="1" customWidth="1"/>
    <col min="4" max="4" width="10.140625" bestFit="1" customWidth="1"/>
    <col min="5" max="5" width="17.85546875" bestFit="1" customWidth="1"/>
    <col min="6" max="6" width="17" bestFit="1" customWidth="1"/>
    <col min="7" max="7" width="1.7109375" customWidth="1"/>
    <col min="8" max="8" width="17.140625" bestFit="1" customWidth="1"/>
    <col min="9" max="9" width="9.140625" customWidth="1"/>
    <col min="10" max="10" width="1.7109375" customWidth="1"/>
    <col min="11" max="22" width="9.140625" customWidth="1"/>
  </cols>
  <sheetData>
    <row r="1" spans="1:23" hidden="1" x14ac:dyDescent="0.25">
      <c r="A1" t="s">
        <v>2365</v>
      </c>
      <c r="B1" s="2" t="s">
        <v>137</v>
      </c>
    </row>
    <row r="3" spans="1:23" x14ac:dyDescent="0.25">
      <c r="C3" t="s">
        <v>138</v>
      </c>
      <c r="D3" t="s">
        <v>139</v>
      </c>
      <c r="E3" t="s">
        <v>140</v>
      </c>
      <c r="F3" t="s">
        <v>141</v>
      </c>
    </row>
    <row r="4" spans="1:23" x14ac:dyDescent="0.25">
      <c r="B4" s="2" t="str">
        <f>"""Florida Bar GP"",""The Florida Bar"",""Jet Fiscal Period"",""Fiscal Year"",""2022"",""Period ID"",""11"",""Period Start Date"",""5/1/2022"",""Period End Date"",""5/31/2022"",""Series"",""0"""</f>
        <v>"Florida Bar GP","The Florida Bar","Jet Fiscal Period","Fiscal Year","2022","Period ID","11","Period Start Date","5/1/2022","Period End Date","5/31/2022","Series","0"</v>
      </c>
      <c r="C4">
        <v>2022</v>
      </c>
      <c r="D4">
        <v>11</v>
      </c>
      <c r="E4" s="1">
        <v>44682</v>
      </c>
      <c r="F4" s="1">
        <v>44712</v>
      </c>
    </row>
    <row r="5" spans="1:23" x14ac:dyDescent="0.25">
      <c r="H5" s="7" t="s">
        <v>142</v>
      </c>
      <c r="I5" t="str">
        <f>TEXT(F4,"mmmm")</f>
        <v>May</v>
      </c>
    </row>
    <row r="6" spans="1:23" x14ac:dyDescent="0.25">
      <c r="H6" s="7" t="s">
        <v>143</v>
      </c>
      <c r="I6" t="str">
        <f>RIGHT($C$4,2)</f>
        <v>22</v>
      </c>
      <c r="K6" s="7" t="s">
        <v>144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x14ac:dyDescent="0.25">
      <c r="H7" s="7" t="s">
        <v>145</v>
      </c>
      <c r="I7" t="str">
        <f>RIGHT($C$4-1,2)</f>
        <v>21</v>
      </c>
      <c r="K7" s="42" t="s">
        <v>161</v>
      </c>
      <c r="L7" s="8">
        <v>1</v>
      </c>
      <c r="M7" s="8">
        <v>2</v>
      </c>
      <c r="N7" s="8">
        <v>3</v>
      </c>
      <c r="O7" s="8">
        <v>4</v>
      </c>
      <c r="P7" s="8">
        <v>5</v>
      </c>
      <c r="Q7" s="8">
        <v>6</v>
      </c>
      <c r="R7" s="8">
        <v>7</v>
      </c>
      <c r="S7" s="8">
        <v>8</v>
      </c>
      <c r="T7" s="8">
        <v>9</v>
      </c>
      <c r="U7" s="8">
        <v>10</v>
      </c>
      <c r="V7" s="8">
        <v>11</v>
      </c>
      <c r="W7" s="8">
        <v>12</v>
      </c>
    </row>
    <row r="8" spans="1:23" x14ac:dyDescent="0.25">
      <c r="H8" s="7" t="s">
        <v>146</v>
      </c>
      <c r="I8" t="str">
        <f>HLOOKUP(D4,L7:W8,2,FALSE)</f>
        <v>Eleven</v>
      </c>
      <c r="K8" s="42" t="s">
        <v>161</v>
      </c>
      <c r="L8" s="8" t="s">
        <v>147</v>
      </c>
      <c r="M8" s="8" t="s">
        <v>148</v>
      </c>
      <c r="N8" s="8" t="s">
        <v>149</v>
      </c>
      <c r="O8" s="8" t="s">
        <v>150</v>
      </c>
      <c r="P8" s="8" t="s">
        <v>151</v>
      </c>
      <c r="Q8" s="8" t="s">
        <v>152</v>
      </c>
      <c r="R8" s="8" t="s">
        <v>153</v>
      </c>
      <c r="S8" s="8" t="s">
        <v>154</v>
      </c>
      <c r="T8" s="8" t="s">
        <v>155</v>
      </c>
      <c r="U8" s="8" t="s">
        <v>156</v>
      </c>
      <c r="V8" s="8" t="s">
        <v>157</v>
      </c>
      <c r="W8" s="8" t="s">
        <v>158</v>
      </c>
    </row>
    <row r="10" spans="1:23" x14ac:dyDescent="0.25">
      <c r="H10" s="7" t="s">
        <v>159</v>
      </c>
      <c r="I10" t="str">
        <f>"FY "&amp;$I$7&amp;"-"&amp;$I$6</f>
        <v>FY 21-22</v>
      </c>
    </row>
    <row r="11" spans="1:23" x14ac:dyDescent="0.25">
      <c r="H11" s="7" t="s">
        <v>159</v>
      </c>
      <c r="I11" t="str">
        <f>"For the "&amp;$I$8&amp;" Months Ending "&amp;TEXT(F4,"mmmm dd, yyyy")</f>
        <v>For the Eleven Months Ending May 31, 2022</v>
      </c>
    </row>
    <row r="12" spans="1:23" x14ac:dyDescent="0.25">
      <c r="H12" s="70" t="s">
        <v>159</v>
      </c>
      <c r="I12" s="47" t="str">
        <f>"YTD "&amp;$I$7&amp;"-"&amp;$I$6&amp;" "</f>
        <v xml:space="preserve">YTD 21-22 </v>
      </c>
    </row>
    <row r="13" spans="1:23" ht="4.1500000000000004" customHeight="1" x14ac:dyDescent="0.25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95DF-7C53-4C04-824E-26E16441B8E1}">
  <sheetPr codeName="Sheet16">
    <tabColor rgb="FFFF0000"/>
  </sheetPr>
  <dimension ref="A1"/>
  <sheetViews>
    <sheetView showGridLines="0" topLeftCell="B2" workbookViewId="0"/>
  </sheetViews>
  <sheetFormatPr defaultRowHeight="15" x14ac:dyDescent="0.25"/>
  <cols>
    <col min="1" max="1" width="9.140625" hidden="1" customWidth="1"/>
  </cols>
  <sheetData>
    <row r="1" spans="1:1" hidden="1" x14ac:dyDescent="0.25">
      <c r="A1" t="s">
        <v>160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1F1B-DFFF-40D4-85C3-28474E1384A8}">
  <dimension ref="A1:L132"/>
  <sheetViews>
    <sheetView workbookViewId="0"/>
  </sheetViews>
  <sheetFormatPr defaultRowHeight="15" x14ac:dyDescent="0.25"/>
  <sheetData>
    <row r="1" spans="1:12" x14ac:dyDescent="0.25">
      <c r="A1" s="62" t="s">
        <v>2350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  <c r="K1" s="62" t="s">
        <v>183</v>
      </c>
      <c r="L1" s="62" t="s">
        <v>633</v>
      </c>
    </row>
    <row r="2" spans="1:12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  <c r="K2" s="62" t="s">
        <v>184</v>
      </c>
      <c r="L2" s="62" t="s">
        <v>184</v>
      </c>
    </row>
    <row r="4" spans="1:12" x14ac:dyDescent="0.25">
      <c r="A4" s="62" t="s">
        <v>2</v>
      </c>
      <c r="B4" s="62" t="s">
        <v>162</v>
      </c>
      <c r="E4" s="62" t="s">
        <v>3</v>
      </c>
    </row>
    <row r="5" spans="1:12" x14ac:dyDescent="0.25">
      <c r="A5" s="62" t="s">
        <v>4</v>
      </c>
      <c r="B5" s="62" t="s">
        <v>636</v>
      </c>
      <c r="E5" s="62" t="s">
        <v>646</v>
      </c>
    </row>
    <row r="6" spans="1:12" x14ac:dyDescent="0.25">
      <c r="E6" s="62" t="s">
        <v>186</v>
      </c>
    </row>
    <row r="8" spans="1:12" x14ac:dyDescent="0.25">
      <c r="G8" s="62" t="s">
        <v>5</v>
      </c>
      <c r="H8" s="62" t="s">
        <v>187</v>
      </c>
      <c r="I8" s="62" t="s">
        <v>6</v>
      </c>
      <c r="J8" s="62" t="s">
        <v>5</v>
      </c>
      <c r="K8" s="62" t="s">
        <v>2346</v>
      </c>
      <c r="L8" s="62" t="s">
        <v>634</v>
      </c>
    </row>
    <row r="9" spans="1:12" x14ac:dyDescent="0.25">
      <c r="F9" s="62" t="s">
        <v>188</v>
      </c>
      <c r="G9" s="62" t="s">
        <v>189</v>
      </c>
      <c r="H9" s="62" t="s">
        <v>7</v>
      </c>
      <c r="I9" s="62" t="s">
        <v>188</v>
      </c>
      <c r="J9" s="62" t="s">
        <v>647</v>
      </c>
      <c r="K9" s="62" t="s">
        <v>647</v>
      </c>
      <c r="L9" s="62" t="s">
        <v>635</v>
      </c>
    </row>
    <row r="10" spans="1:12" x14ac:dyDescent="0.25">
      <c r="A10" s="62" t="s">
        <v>1</v>
      </c>
      <c r="B10" s="62" t="s">
        <v>8</v>
      </c>
      <c r="C10" s="62" t="s">
        <v>9</v>
      </c>
      <c r="D10" s="62" t="s">
        <v>10</v>
      </c>
    </row>
    <row r="11" spans="1:12" x14ac:dyDescent="0.25">
      <c r="B11" s="62" t="s">
        <v>1536</v>
      </c>
      <c r="C11" s="62" t="s">
        <v>190</v>
      </c>
      <c r="D11" s="62" t="s">
        <v>191</v>
      </c>
      <c r="E11" s="62" t="s">
        <v>11</v>
      </c>
      <c r="F11" s="62" t="s">
        <v>648</v>
      </c>
      <c r="G11" s="62" t="s">
        <v>649</v>
      </c>
      <c r="H11" s="62" t="s">
        <v>2165</v>
      </c>
      <c r="I11" s="62" t="s">
        <v>650</v>
      </c>
      <c r="J11" s="62" t="s">
        <v>1537</v>
      </c>
      <c r="K11" s="62" t="s">
        <v>651</v>
      </c>
      <c r="L11" s="62" t="s">
        <v>1538</v>
      </c>
    </row>
    <row r="12" spans="1:12" x14ac:dyDescent="0.25">
      <c r="B12" s="62" t="s">
        <v>1539</v>
      </c>
      <c r="C12" s="62" t="s">
        <v>190</v>
      </c>
      <c r="D12" s="62" t="s">
        <v>192</v>
      </c>
      <c r="E12" s="62" t="s">
        <v>12</v>
      </c>
      <c r="F12" s="62" t="s">
        <v>652</v>
      </c>
      <c r="G12" s="62" t="s">
        <v>653</v>
      </c>
      <c r="H12" s="62" t="s">
        <v>2166</v>
      </c>
      <c r="I12" s="62" t="s">
        <v>654</v>
      </c>
      <c r="J12" s="62" t="s">
        <v>1540</v>
      </c>
      <c r="K12" s="62" t="s">
        <v>655</v>
      </c>
      <c r="L12" s="62" t="s">
        <v>1541</v>
      </c>
    </row>
    <row r="13" spans="1:12" x14ac:dyDescent="0.25">
      <c r="B13" s="62" t="s">
        <v>1542</v>
      </c>
      <c r="E13" s="62" t="s">
        <v>13</v>
      </c>
      <c r="F13" s="62" t="s">
        <v>656</v>
      </c>
      <c r="G13" s="62" t="s">
        <v>657</v>
      </c>
      <c r="H13" s="62" t="s">
        <v>658</v>
      </c>
      <c r="I13" s="62" t="s">
        <v>659</v>
      </c>
      <c r="J13" s="62" t="s">
        <v>660</v>
      </c>
      <c r="K13" s="62" t="s">
        <v>661</v>
      </c>
      <c r="L13" s="62" t="s">
        <v>1543</v>
      </c>
    </row>
    <row r="14" spans="1:12" x14ac:dyDescent="0.25">
      <c r="B14" s="62" t="s">
        <v>1544</v>
      </c>
    </row>
    <row r="15" spans="1:12" x14ac:dyDescent="0.25">
      <c r="B15" s="62" t="s">
        <v>1545</v>
      </c>
      <c r="C15" s="62" t="s">
        <v>190</v>
      </c>
      <c r="D15" s="62" t="s">
        <v>193</v>
      </c>
      <c r="E15" s="62" t="s">
        <v>14</v>
      </c>
      <c r="F15" s="62" t="s">
        <v>662</v>
      </c>
      <c r="G15" s="62" t="s">
        <v>663</v>
      </c>
      <c r="H15" s="62" t="s">
        <v>2167</v>
      </c>
      <c r="I15" s="62" t="s">
        <v>664</v>
      </c>
      <c r="J15" s="62" t="s">
        <v>1546</v>
      </c>
      <c r="K15" s="62" t="s">
        <v>665</v>
      </c>
      <c r="L15" s="62" t="s">
        <v>1547</v>
      </c>
    </row>
    <row r="16" spans="1:12" x14ac:dyDescent="0.25">
      <c r="B16" s="62" t="s">
        <v>1548</v>
      </c>
      <c r="C16" s="62" t="s">
        <v>190</v>
      </c>
      <c r="D16" s="62" t="s">
        <v>194</v>
      </c>
      <c r="E16" s="62" t="s">
        <v>15</v>
      </c>
      <c r="F16" s="62" t="s">
        <v>666</v>
      </c>
      <c r="G16" s="62" t="s">
        <v>667</v>
      </c>
      <c r="H16" s="62" t="s">
        <v>2168</v>
      </c>
      <c r="I16" s="62" t="s">
        <v>668</v>
      </c>
      <c r="J16" s="62" t="s">
        <v>1549</v>
      </c>
      <c r="K16" s="62" t="s">
        <v>669</v>
      </c>
      <c r="L16" s="62" t="s">
        <v>1550</v>
      </c>
    </row>
    <row r="17" spans="2:12" x14ac:dyDescent="0.25">
      <c r="B17" s="62" t="s">
        <v>1551</v>
      </c>
      <c r="C17" s="62" t="s">
        <v>190</v>
      </c>
      <c r="D17" s="62" t="s">
        <v>195</v>
      </c>
      <c r="E17" s="62" t="s">
        <v>16</v>
      </c>
      <c r="F17" s="62" t="s">
        <v>670</v>
      </c>
      <c r="G17" s="62" t="s">
        <v>671</v>
      </c>
      <c r="H17" s="62" t="s">
        <v>2169</v>
      </c>
      <c r="I17" s="62" t="s">
        <v>672</v>
      </c>
      <c r="J17" s="62" t="s">
        <v>1552</v>
      </c>
      <c r="K17" s="62" t="s">
        <v>673</v>
      </c>
      <c r="L17" s="62" t="s">
        <v>1553</v>
      </c>
    </row>
    <row r="18" spans="2:12" x14ac:dyDescent="0.25">
      <c r="B18" s="62" t="s">
        <v>1554</v>
      </c>
      <c r="E18" s="62" t="s">
        <v>17</v>
      </c>
      <c r="F18" s="62" t="s">
        <v>674</v>
      </c>
      <c r="G18" s="62" t="s">
        <v>675</v>
      </c>
      <c r="H18" s="62" t="s">
        <v>1555</v>
      </c>
      <c r="I18" s="62" t="s">
        <v>676</v>
      </c>
      <c r="J18" s="62" t="s">
        <v>677</v>
      </c>
      <c r="K18" s="62" t="s">
        <v>678</v>
      </c>
      <c r="L18" s="62" t="s">
        <v>1556</v>
      </c>
    </row>
    <row r="19" spans="2:12" x14ac:dyDescent="0.25">
      <c r="B19" s="62" t="s">
        <v>1557</v>
      </c>
    </row>
    <row r="20" spans="2:12" x14ac:dyDescent="0.25">
      <c r="B20" s="62" t="s">
        <v>1558</v>
      </c>
      <c r="C20" s="62" t="s">
        <v>190</v>
      </c>
      <c r="D20" s="62" t="s">
        <v>199</v>
      </c>
      <c r="E20" s="62" t="s">
        <v>18</v>
      </c>
      <c r="F20" s="62" t="s">
        <v>679</v>
      </c>
      <c r="G20" s="62" t="s">
        <v>680</v>
      </c>
      <c r="H20" s="62" t="s">
        <v>2170</v>
      </c>
      <c r="I20" s="62" t="s">
        <v>681</v>
      </c>
      <c r="J20" s="62" t="s">
        <v>1559</v>
      </c>
      <c r="K20" s="62" t="s">
        <v>682</v>
      </c>
      <c r="L20" s="62" t="s">
        <v>1560</v>
      </c>
    </row>
    <row r="21" spans="2:12" x14ac:dyDescent="0.25">
      <c r="B21" s="62" t="s">
        <v>1561</v>
      </c>
      <c r="C21" s="62" t="s">
        <v>190</v>
      </c>
      <c r="D21" s="62" t="s">
        <v>200</v>
      </c>
      <c r="E21" s="62" t="s">
        <v>19</v>
      </c>
      <c r="F21" s="62" t="s">
        <v>683</v>
      </c>
      <c r="G21" s="62" t="s">
        <v>684</v>
      </c>
      <c r="H21" s="62" t="s">
        <v>2171</v>
      </c>
      <c r="I21" s="62" t="s">
        <v>685</v>
      </c>
      <c r="J21" s="62" t="s">
        <v>1562</v>
      </c>
      <c r="K21" s="62" t="s">
        <v>686</v>
      </c>
      <c r="L21" s="62" t="s">
        <v>1563</v>
      </c>
    </row>
    <row r="22" spans="2:12" x14ac:dyDescent="0.25">
      <c r="B22" s="62" t="s">
        <v>1564</v>
      </c>
      <c r="C22" s="62" t="s">
        <v>190</v>
      </c>
      <c r="D22" s="62" t="s">
        <v>201</v>
      </c>
      <c r="E22" s="62" t="s">
        <v>20</v>
      </c>
      <c r="F22" s="62" t="s">
        <v>687</v>
      </c>
      <c r="G22" s="62" t="s">
        <v>688</v>
      </c>
      <c r="H22" s="62" t="s">
        <v>2172</v>
      </c>
      <c r="I22" s="62" t="s">
        <v>689</v>
      </c>
      <c r="J22" s="62" t="s">
        <v>1565</v>
      </c>
      <c r="K22" s="62" t="s">
        <v>690</v>
      </c>
      <c r="L22" s="62" t="s">
        <v>1566</v>
      </c>
    </row>
    <row r="23" spans="2:12" x14ac:dyDescent="0.25">
      <c r="B23" s="62" t="s">
        <v>1567</v>
      </c>
      <c r="C23" s="62" t="s">
        <v>190</v>
      </c>
      <c r="D23" s="62" t="s">
        <v>202</v>
      </c>
      <c r="E23" s="62" t="s">
        <v>21</v>
      </c>
      <c r="F23" s="62" t="s">
        <v>691</v>
      </c>
      <c r="G23" s="62" t="s">
        <v>692</v>
      </c>
      <c r="H23" s="62" t="s">
        <v>2173</v>
      </c>
      <c r="I23" s="62" t="s">
        <v>693</v>
      </c>
      <c r="J23" s="62" t="s">
        <v>1568</v>
      </c>
      <c r="K23" s="62" t="s">
        <v>694</v>
      </c>
      <c r="L23" s="62" t="s">
        <v>1569</v>
      </c>
    </row>
    <row r="24" spans="2:12" x14ac:dyDescent="0.25">
      <c r="B24" s="62" t="s">
        <v>1570</v>
      </c>
      <c r="E24" s="62" t="s">
        <v>22</v>
      </c>
      <c r="F24" s="62" t="s">
        <v>695</v>
      </c>
      <c r="G24" s="62" t="s">
        <v>696</v>
      </c>
      <c r="H24" s="62" t="s">
        <v>697</v>
      </c>
      <c r="I24" s="62" t="s">
        <v>698</v>
      </c>
      <c r="J24" s="62" t="s">
        <v>699</v>
      </c>
      <c r="K24" s="62" t="s">
        <v>700</v>
      </c>
      <c r="L24" s="62" t="s">
        <v>1571</v>
      </c>
    </row>
    <row r="25" spans="2:12" x14ac:dyDescent="0.25">
      <c r="B25" s="62" t="s">
        <v>1572</v>
      </c>
    </row>
    <row r="26" spans="2:12" x14ac:dyDescent="0.25">
      <c r="B26" s="62" t="s">
        <v>1573</v>
      </c>
      <c r="C26" s="62" t="s">
        <v>190</v>
      </c>
      <c r="D26" s="62" t="s">
        <v>207</v>
      </c>
      <c r="E26" s="62" t="s">
        <v>23</v>
      </c>
      <c r="F26" s="62" t="s">
        <v>701</v>
      </c>
      <c r="G26" s="62" t="s">
        <v>702</v>
      </c>
      <c r="H26" s="62" t="s">
        <v>2174</v>
      </c>
      <c r="I26" s="62" t="s">
        <v>703</v>
      </c>
      <c r="J26" s="62" t="s">
        <v>1574</v>
      </c>
      <c r="K26" s="62" t="s">
        <v>704</v>
      </c>
      <c r="L26" s="62" t="s">
        <v>1575</v>
      </c>
    </row>
    <row r="27" spans="2:12" x14ac:dyDescent="0.25">
      <c r="B27" s="62" t="s">
        <v>1576</v>
      </c>
      <c r="C27" s="62" t="s">
        <v>190</v>
      </c>
      <c r="D27" s="62" t="s">
        <v>208</v>
      </c>
      <c r="E27" s="62" t="s">
        <v>24</v>
      </c>
      <c r="F27" s="62" t="s">
        <v>705</v>
      </c>
      <c r="G27" s="62" t="s">
        <v>706</v>
      </c>
      <c r="H27" s="62" t="s">
        <v>2175</v>
      </c>
      <c r="I27" s="62" t="s">
        <v>707</v>
      </c>
      <c r="J27" s="62" t="s">
        <v>1577</v>
      </c>
      <c r="K27" s="62" t="s">
        <v>708</v>
      </c>
      <c r="L27" s="62" t="s">
        <v>1578</v>
      </c>
    </row>
    <row r="28" spans="2:12" x14ac:dyDescent="0.25">
      <c r="B28" s="62" t="s">
        <v>1579</v>
      </c>
      <c r="C28" s="62" t="s">
        <v>190</v>
      </c>
      <c r="D28" s="62" t="s">
        <v>209</v>
      </c>
      <c r="E28" s="62" t="s">
        <v>25</v>
      </c>
      <c r="F28" s="62" t="s">
        <v>709</v>
      </c>
      <c r="G28" s="62" t="s">
        <v>710</v>
      </c>
      <c r="H28" s="62" t="s">
        <v>2176</v>
      </c>
      <c r="I28" s="62" t="s">
        <v>711</v>
      </c>
      <c r="J28" s="62" t="s">
        <v>1580</v>
      </c>
      <c r="K28" s="62" t="s">
        <v>712</v>
      </c>
      <c r="L28" s="62" t="s">
        <v>1581</v>
      </c>
    </row>
    <row r="29" spans="2:12" x14ac:dyDescent="0.25">
      <c r="B29" s="62" t="s">
        <v>1582</v>
      </c>
      <c r="C29" s="62" t="s">
        <v>190</v>
      </c>
      <c r="D29" s="62" t="s">
        <v>210</v>
      </c>
      <c r="E29" s="62" t="s">
        <v>26</v>
      </c>
      <c r="F29" s="62" t="s">
        <v>713</v>
      </c>
      <c r="G29" s="62" t="s">
        <v>714</v>
      </c>
      <c r="H29" s="62" t="s">
        <v>2177</v>
      </c>
      <c r="I29" s="62" t="s">
        <v>715</v>
      </c>
      <c r="J29" s="62" t="s">
        <v>1583</v>
      </c>
      <c r="K29" s="62" t="s">
        <v>716</v>
      </c>
      <c r="L29" s="62" t="s">
        <v>1584</v>
      </c>
    </row>
    <row r="30" spans="2:12" x14ac:dyDescent="0.25">
      <c r="B30" s="62" t="s">
        <v>1585</v>
      </c>
      <c r="C30" s="62" t="s">
        <v>190</v>
      </c>
      <c r="D30" s="62" t="s">
        <v>211</v>
      </c>
      <c r="E30" s="62" t="s">
        <v>27</v>
      </c>
      <c r="F30" s="62" t="s">
        <v>717</v>
      </c>
      <c r="G30" s="62" t="s">
        <v>718</v>
      </c>
      <c r="H30" s="62" t="s">
        <v>2178</v>
      </c>
      <c r="I30" s="62" t="s">
        <v>719</v>
      </c>
      <c r="J30" s="62" t="s">
        <v>1586</v>
      </c>
      <c r="K30" s="62" t="s">
        <v>720</v>
      </c>
      <c r="L30" s="62" t="s">
        <v>1587</v>
      </c>
    </row>
    <row r="31" spans="2:12" x14ac:dyDescent="0.25">
      <c r="B31" s="62" t="s">
        <v>1588</v>
      </c>
      <c r="E31" s="62" t="s">
        <v>28</v>
      </c>
      <c r="F31" s="62" t="s">
        <v>721</v>
      </c>
      <c r="G31" s="62" t="s">
        <v>722</v>
      </c>
      <c r="H31" s="62" t="s">
        <v>723</v>
      </c>
      <c r="I31" s="62" t="s">
        <v>724</v>
      </c>
      <c r="J31" s="62" t="s">
        <v>725</v>
      </c>
      <c r="K31" s="62" t="s">
        <v>726</v>
      </c>
      <c r="L31" s="62" t="s">
        <v>1589</v>
      </c>
    </row>
    <row r="32" spans="2:12" x14ac:dyDescent="0.25">
      <c r="B32" s="62" t="s">
        <v>1590</v>
      </c>
    </row>
    <row r="33" spans="2:12" x14ac:dyDescent="0.25">
      <c r="B33" s="62" t="s">
        <v>1591</v>
      </c>
      <c r="C33" s="62" t="s">
        <v>190</v>
      </c>
      <c r="D33" s="62" t="s">
        <v>216</v>
      </c>
      <c r="E33" s="62" t="s">
        <v>29</v>
      </c>
      <c r="F33" s="62" t="s">
        <v>727</v>
      </c>
      <c r="G33" s="62" t="s">
        <v>728</v>
      </c>
      <c r="H33" s="62" t="s">
        <v>2179</v>
      </c>
      <c r="I33" s="62" t="s">
        <v>729</v>
      </c>
      <c r="J33" s="62" t="s">
        <v>1592</v>
      </c>
      <c r="K33" s="62" t="s">
        <v>730</v>
      </c>
      <c r="L33" s="62" t="s">
        <v>1593</v>
      </c>
    </row>
    <row r="34" spans="2:12" x14ac:dyDescent="0.25">
      <c r="B34" s="62" t="s">
        <v>1594</v>
      </c>
      <c r="C34" s="62" t="s">
        <v>190</v>
      </c>
      <c r="D34" s="62" t="s">
        <v>217</v>
      </c>
      <c r="E34" s="62" t="s">
        <v>30</v>
      </c>
      <c r="F34" s="62" t="s">
        <v>731</v>
      </c>
      <c r="G34" s="62" t="s">
        <v>732</v>
      </c>
      <c r="H34" s="62" t="s">
        <v>2180</v>
      </c>
      <c r="I34" s="62" t="s">
        <v>733</v>
      </c>
      <c r="J34" s="62" t="s">
        <v>1595</v>
      </c>
      <c r="K34" s="62" t="s">
        <v>734</v>
      </c>
      <c r="L34" s="62" t="s">
        <v>1596</v>
      </c>
    </row>
    <row r="35" spans="2:12" x14ac:dyDescent="0.25">
      <c r="B35" s="62" t="s">
        <v>1597</v>
      </c>
      <c r="C35" s="62" t="s">
        <v>190</v>
      </c>
      <c r="D35" s="62" t="s">
        <v>218</v>
      </c>
      <c r="E35" s="62" t="s">
        <v>31</v>
      </c>
      <c r="F35" s="62" t="s">
        <v>735</v>
      </c>
      <c r="G35" s="62" t="s">
        <v>736</v>
      </c>
      <c r="H35" s="62" t="s">
        <v>2181</v>
      </c>
      <c r="I35" s="62" t="s">
        <v>737</v>
      </c>
      <c r="J35" s="62" t="s">
        <v>1598</v>
      </c>
      <c r="K35" s="62" t="s">
        <v>738</v>
      </c>
      <c r="L35" s="62" t="s">
        <v>1599</v>
      </c>
    </row>
    <row r="36" spans="2:12" x14ac:dyDescent="0.25">
      <c r="B36" s="62" t="s">
        <v>1600</v>
      </c>
      <c r="E36" s="62" t="s">
        <v>32</v>
      </c>
      <c r="F36" s="62" t="s">
        <v>739</v>
      </c>
      <c r="G36" s="62" t="s">
        <v>740</v>
      </c>
      <c r="H36" s="62" t="s">
        <v>741</v>
      </c>
      <c r="I36" s="62" t="s">
        <v>742</v>
      </c>
      <c r="J36" s="62" t="s">
        <v>743</v>
      </c>
      <c r="K36" s="62" t="s">
        <v>744</v>
      </c>
      <c r="L36" s="62" t="s">
        <v>1601</v>
      </c>
    </row>
    <row r="37" spans="2:12" x14ac:dyDescent="0.25">
      <c r="B37" s="62" t="s">
        <v>632</v>
      </c>
    </row>
    <row r="38" spans="2:12" x14ac:dyDescent="0.25">
      <c r="B38" s="62" t="s">
        <v>1602</v>
      </c>
      <c r="C38" s="62" t="s">
        <v>190</v>
      </c>
      <c r="D38" s="62" t="s">
        <v>223</v>
      </c>
      <c r="E38" s="62" t="s">
        <v>33</v>
      </c>
      <c r="F38" s="62" t="s">
        <v>745</v>
      </c>
      <c r="G38" s="62" t="s">
        <v>746</v>
      </c>
      <c r="H38" s="62" t="s">
        <v>2182</v>
      </c>
      <c r="I38" s="62" t="s">
        <v>747</v>
      </c>
      <c r="J38" s="62" t="s">
        <v>1603</v>
      </c>
      <c r="K38" s="62" t="s">
        <v>748</v>
      </c>
      <c r="L38" s="62" t="s">
        <v>1604</v>
      </c>
    </row>
    <row r="39" spans="2:12" x14ac:dyDescent="0.25">
      <c r="B39" s="62" t="s">
        <v>1605</v>
      </c>
      <c r="E39" s="62" t="s">
        <v>34</v>
      </c>
      <c r="F39" s="62" t="s">
        <v>749</v>
      </c>
      <c r="G39" s="62" t="s">
        <v>750</v>
      </c>
      <c r="H39" s="62" t="s">
        <v>751</v>
      </c>
      <c r="I39" s="62" t="s">
        <v>752</v>
      </c>
      <c r="J39" s="62" t="s">
        <v>753</v>
      </c>
      <c r="K39" s="62" t="s">
        <v>754</v>
      </c>
      <c r="L39" s="62" t="s">
        <v>1606</v>
      </c>
    </row>
    <row r="40" spans="2:12" x14ac:dyDescent="0.25">
      <c r="B40" s="62" t="s">
        <v>1607</v>
      </c>
    </row>
    <row r="41" spans="2:12" x14ac:dyDescent="0.25">
      <c r="B41" s="62" t="s">
        <v>1608</v>
      </c>
      <c r="E41" s="62" t="s">
        <v>35</v>
      </c>
      <c r="F41" s="62" t="s">
        <v>755</v>
      </c>
      <c r="G41" s="62" t="s">
        <v>756</v>
      </c>
      <c r="H41" s="62" t="s">
        <v>757</v>
      </c>
      <c r="I41" s="62" t="s">
        <v>758</v>
      </c>
      <c r="J41" s="62" t="s">
        <v>759</v>
      </c>
      <c r="K41" s="62" t="s">
        <v>760</v>
      </c>
      <c r="L41" s="62" t="s">
        <v>1609</v>
      </c>
    </row>
    <row r="42" spans="2:12" x14ac:dyDescent="0.25">
      <c r="B42" s="62" t="s">
        <v>1610</v>
      </c>
    </row>
    <row r="43" spans="2:12" x14ac:dyDescent="0.25">
      <c r="B43" s="62" t="s">
        <v>1611</v>
      </c>
      <c r="C43" s="62" t="s">
        <v>224</v>
      </c>
      <c r="D43" s="62" t="s">
        <v>225</v>
      </c>
      <c r="E43" s="62" t="s">
        <v>36</v>
      </c>
      <c r="F43" s="62" t="s">
        <v>761</v>
      </c>
      <c r="G43" s="62" t="s">
        <v>762</v>
      </c>
      <c r="H43" s="62" t="s">
        <v>2183</v>
      </c>
      <c r="I43" s="62" t="s">
        <v>763</v>
      </c>
      <c r="J43" s="62" t="s">
        <v>1612</v>
      </c>
      <c r="K43" s="62" t="s">
        <v>764</v>
      </c>
      <c r="L43" s="62" t="s">
        <v>1613</v>
      </c>
    </row>
    <row r="44" spans="2:12" x14ac:dyDescent="0.25">
      <c r="B44" s="62" t="s">
        <v>1614</v>
      </c>
      <c r="C44" s="62" t="s">
        <v>224</v>
      </c>
      <c r="D44" s="62" t="s">
        <v>226</v>
      </c>
      <c r="E44" s="62" t="s">
        <v>37</v>
      </c>
      <c r="F44" s="62" t="s">
        <v>765</v>
      </c>
      <c r="G44" s="62" t="s">
        <v>766</v>
      </c>
      <c r="H44" s="62" t="s">
        <v>2184</v>
      </c>
      <c r="I44" s="62" t="s">
        <v>767</v>
      </c>
      <c r="J44" s="62" t="s">
        <v>1615</v>
      </c>
      <c r="K44" s="62" t="s">
        <v>768</v>
      </c>
      <c r="L44" s="62" t="s">
        <v>1616</v>
      </c>
    </row>
    <row r="45" spans="2:12" x14ac:dyDescent="0.25">
      <c r="B45" s="62" t="s">
        <v>1617</v>
      </c>
      <c r="C45" s="62" t="s">
        <v>224</v>
      </c>
      <c r="D45" s="62" t="s">
        <v>227</v>
      </c>
      <c r="E45" s="62" t="s">
        <v>38</v>
      </c>
      <c r="F45" s="62" t="s">
        <v>769</v>
      </c>
      <c r="G45" s="62" t="s">
        <v>770</v>
      </c>
      <c r="H45" s="62" t="s">
        <v>2185</v>
      </c>
      <c r="I45" s="62" t="s">
        <v>771</v>
      </c>
      <c r="J45" s="62" t="s">
        <v>1618</v>
      </c>
      <c r="K45" s="62" t="s">
        <v>772</v>
      </c>
      <c r="L45" s="62" t="s">
        <v>1619</v>
      </c>
    </row>
    <row r="46" spans="2:12" x14ac:dyDescent="0.25">
      <c r="B46" s="62" t="s">
        <v>1620</v>
      </c>
      <c r="C46" s="62" t="s">
        <v>224</v>
      </c>
      <c r="D46" s="62" t="s">
        <v>228</v>
      </c>
      <c r="E46" s="62" t="s">
        <v>39</v>
      </c>
      <c r="F46" s="62" t="s">
        <v>773</v>
      </c>
      <c r="G46" s="62" t="s">
        <v>774</v>
      </c>
      <c r="H46" s="62" t="s">
        <v>2186</v>
      </c>
      <c r="I46" s="62" t="s">
        <v>775</v>
      </c>
      <c r="J46" s="62" t="s">
        <v>1621</v>
      </c>
      <c r="K46" s="62" t="s">
        <v>776</v>
      </c>
      <c r="L46" s="62" t="s">
        <v>1622</v>
      </c>
    </row>
    <row r="47" spans="2:12" x14ac:dyDescent="0.25">
      <c r="B47" s="62" t="s">
        <v>1623</v>
      </c>
      <c r="C47" s="62" t="s">
        <v>224</v>
      </c>
      <c r="D47" s="62" t="s">
        <v>229</v>
      </c>
      <c r="E47" s="62" t="s">
        <v>40</v>
      </c>
      <c r="F47" s="62" t="s">
        <v>777</v>
      </c>
      <c r="G47" s="62" t="s">
        <v>778</v>
      </c>
      <c r="H47" s="62" t="s">
        <v>2187</v>
      </c>
      <c r="I47" s="62" t="s">
        <v>779</v>
      </c>
      <c r="J47" s="62" t="s">
        <v>1624</v>
      </c>
      <c r="K47" s="62" t="s">
        <v>780</v>
      </c>
      <c r="L47" s="62" t="s">
        <v>1625</v>
      </c>
    </row>
    <row r="48" spans="2:12" x14ac:dyDescent="0.25">
      <c r="B48" s="62" t="s">
        <v>1626</v>
      </c>
      <c r="E48" s="62" t="s">
        <v>41</v>
      </c>
      <c r="F48" s="62" t="s">
        <v>781</v>
      </c>
      <c r="G48" s="62" t="s">
        <v>782</v>
      </c>
      <c r="H48" s="62" t="s">
        <v>783</v>
      </c>
      <c r="I48" s="62" t="s">
        <v>784</v>
      </c>
      <c r="J48" s="62" t="s">
        <v>785</v>
      </c>
      <c r="K48" s="62" t="s">
        <v>786</v>
      </c>
      <c r="L48" s="62" t="s">
        <v>1627</v>
      </c>
    </row>
    <row r="49" spans="2:12" x14ac:dyDescent="0.25">
      <c r="B49" s="62" t="s">
        <v>1628</v>
      </c>
    </row>
    <row r="50" spans="2:12" x14ac:dyDescent="0.25">
      <c r="B50" s="62" t="s">
        <v>1629</v>
      </c>
      <c r="C50" s="62" t="s">
        <v>224</v>
      </c>
      <c r="D50" s="62" t="s">
        <v>230</v>
      </c>
      <c r="E50" s="62" t="s">
        <v>42</v>
      </c>
      <c r="F50" s="62" t="s">
        <v>787</v>
      </c>
      <c r="G50" s="62" t="s">
        <v>788</v>
      </c>
      <c r="H50" s="62" t="s">
        <v>2188</v>
      </c>
      <c r="I50" s="62" t="s">
        <v>789</v>
      </c>
      <c r="J50" s="62" t="s">
        <v>1630</v>
      </c>
      <c r="K50" s="62" t="s">
        <v>790</v>
      </c>
      <c r="L50" s="62" t="s">
        <v>1631</v>
      </c>
    </row>
    <row r="51" spans="2:12" x14ac:dyDescent="0.25">
      <c r="B51" s="62" t="s">
        <v>1632</v>
      </c>
      <c r="C51" s="62" t="s">
        <v>224</v>
      </c>
      <c r="D51" s="62" t="s">
        <v>231</v>
      </c>
      <c r="E51" s="62" t="s">
        <v>43</v>
      </c>
      <c r="F51" s="62" t="s">
        <v>791</v>
      </c>
      <c r="G51" s="62" t="s">
        <v>792</v>
      </c>
      <c r="H51" s="62" t="s">
        <v>2189</v>
      </c>
      <c r="I51" s="62" t="s">
        <v>793</v>
      </c>
      <c r="J51" s="62" t="s">
        <v>1633</v>
      </c>
      <c r="K51" s="62" t="s">
        <v>794</v>
      </c>
      <c r="L51" s="62" t="s">
        <v>1634</v>
      </c>
    </row>
    <row r="52" spans="2:12" x14ac:dyDescent="0.25">
      <c r="B52" s="62" t="s">
        <v>1635</v>
      </c>
      <c r="C52" s="62" t="s">
        <v>224</v>
      </c>
      <c r="D52" s="62" t="s">
        <v>232</v>
      </c>
      <c r="E52" s="62" t="s">
        <v>44</v>
      </c>
      <c r="F52" s="62" t="s">
        <v>795</v>
      </c>
      <c r="G52" s="62" t="s">
        <v>796</v>
      </c>
      <c r="H52" s="62" t="s">
        <v>2190</v>
      </c>
      <c r="I52" s="62" t="s">
        <v>797</v>
      </c>
      <c r="J52" s="62" t="s">
        <v>1636</v>
      </c>
      <c r="K52" s="62" t="s">
        <v>798</v>
      </c>
      <c r="L52" s="62" t="s">
        <v>1637</v>
      </c>
    </row>
    <row r="53" spans="2:12" x14ac:dyDescent="0.25">
      <c r="B53" s="62" t="s">
        <v>1638</v>
      </c>
      <c r="C53" s="62" t="s">
        <v>224</v>
      </c>
      <c r="D53" s="62" t="s">
        <v>233</v>
      </c>
      <c r="E53" s="62" t="s">
        <v>45</v>
      </c>
      <c r="F53" s="62" t="s">
        <v>799</v>
      </c>
      <c r="G53" s="62" t="s">
        <v>800</v>
      </c>
      <c r="H53" s="62" t="s">
        <v>2191</v>
      </c>
      <c r="I53" s="62" t="s">
        <v>801</v>
      </c>
      <c r="J53" s="62" t="s">
        <v>1639</v>
      </c>
      <c r="K53" s="62" t="s">
        <v>802</v>
      </c>
      <c r="L53" s="62" t="s">
        <v>1640</v>
      </c>
    </row>
    <row r="54" spans="2:12" x14ac:dyDescent="0.25">
      <c r="B54" s="62" t="s">
        <v>1641</v>
      </c>
      <c r="C54" s="62" t="s">
        <v>224</v>
      </c>
      <c r="D54" s="62" t="s">
        <v>234</v>
      </c>
      <c r="E54" s="62" t="s">
        <v>46</v>
      </c>
      <c r="F54" s="62" t="s">
        <v>803</v>
      </c>
      <c r="G54" s="62" t="s">
        <v>804</v>
      </c>
      <c r="H54" s="62" t="s">
        <v>2192</v>
      </c>
      <c r="I54" s="62" t="s">
        <v>805</v>
      </c>
      <c r="J54" s="62" t="s">
        <v>1642</v>
      </c>
      <c r="K54" s="62" t="s">
        <v>806</v>
      </c>
      <c r="L54" s="62" t="s">
        <v>1643</v>
      </c>
    </row>
    <row r="55" spans="2:12" x14ac:dyDescent="0.25">
      <c r="B55" s="62" t="s">
        <v>1644</v>
      </c>
      <c r="C55" s="62" t="s">
        <v>224</v>
      </c>
      <c r="D55" s="62" t="s">
        <v>235</v>
      </c>
      <c r="E55" s="62" t="s">
        <v>47</v>
      </c>
      <c r="F55" s="62" t="s">
        <v>807</v>
      </c>
      <c r="G55" s="62" t="s">
        <v>808</v>
      </c>
      <c r="H55" s="62" t="s">
        <v>2193</v>
      </c>
      <c r="I55" s="62" t="s">
        <v>809</v>
      </c>
      <c r="J55" s="62" t="s">
        <v>1645</v>
      </c>
      <c r="K55" s="62" t="s">
        <v>810</v>
      </c>
      <c r="L55" s="62" t="s">
        <v>1646</v>
      </c>
    </row>
    <row r="56" spans="2:12" x14ac:dyDescent="0.25">
      <c r="B56" s="62" t="s">
        <v>1647</v>
      </c>
      <c r="E56" s="62" t="s">
        <v>48</v>
      </c>
      <c r="F56" s="62" t="s">
        <v>811</v>
      </c>
      <c r="G56" s="62" t="s">
        <v>812</v>
      </c>
      <c r="H56" s="62" t="s">
        <v>813</v>
      </c>
      <c r="I56" s="62" t="s">
        <v>814</v>
      </c>
      <c r="J56" s="62" t="s">
        <v>815</v>
      </c>
      <c r="K56" s="62" t="s">
        <v>816</v>
      </c>
      <c r="L56" s="62" t="s">
        <v>1648</v>
      </c>
    </row>
    <row r="57" spans="2:12" x14ac:dyDescent="0.25">
      <c r="B57" s="62" t="s">
        <v>1649</v>
      </c>
    </row>
    <row r="58" spans="2:12" x14ac:dyDescent="0.25">
      <c r="B58" s="62" t="s">
        <v>1650</v>
      </c>
      <c r="C58" s="62" t="s">
        <v>224</v>
      </c>
      <c r="D58" s="62" t="s">
        <v>236</v>
      </c>
      <c r="E58" s="62" t="s">
        <v>49</v>
      </c>
      <c r="F58" s="62" t="s">
        <v>817</v>
      </c>
      <c r="G58" s="62" t="s">
        <v>818</v>
      </c>
      <c r="H58" s="62" t="s">
        <v>2194</v>
      </c>
      <c r="I58" s="62" t="s">
        <v>819</v>
      </c>
      <c r="J58" s="62" t="s">
        <v>1651</v>
      </c>
      <c r="K58" s="62" t="s">
        <v>820</v>
      </c>
      <c r="L58" s="62" t="s">
        <v>1652</v>
      </c>
    </row>
    <row r="59" spans="2:12" x14ac:dyDescent="0.25">
      <c r="B59" s="62" t="s">
        <v>1653</v>
      </c>
      <c r="C59" s="62" t="s">
        <v>224</v>
      </c>
      <c r="D59" s="62" t="s">
        <v>237</v>
      </c>
      <c r="E59" s="62" t="s">
        <v>50</v>
      </c>
      <c r="F59" s="62" t="s">
        <v>821</v>
      </c>
      <c r="G59" s="62" t="s">
        <v>822</v>
      </c>
      <c r="H59" s="62" t="s">
        <v>2195</v>
      </c>
      <c r="I59" s="62" t="s">
        <v>823</v>
      </c>
      <c r="J59" s="62" t="s">
        <v>1654</v>
      </c>
      <c r="K59" s="62" t="s">
        <v>824</v>
      </c>
      <c r="L59" s="62" t="s">
        <v>1655</v>
      </c>
    </row>
    <row r="60" spans="2:12" x14ac:dyDescent="0.25">
      <c r="B60" s="62" t="s">
        <v>1656</v>
      </c>
      <c r="C60" s="62" t="s">
        <v>224</v>
      </c>
      <c r="D60" s="62" t="s">
        <v>238</v>
      </c>
      <c r="E60" s="62" t="s">
        <v>51</v>
      </c>
      <c r="F60" s="62" t="s">
        <v>825</v>
      </c>
      <c r="G60" s="62" t="s">
        <v>826</v>
      </c>
      <c r="H60" s="62" t="s">
        <v>2196</v>
      </c>
      <c r="I60" s="62" t="s">
        <v>827</v>
      </c>
      <c r="J60" s="62" t="s">
        <v>1657</v>
      </c>
      <c r="K60" s="62" t="s">
        <v>828</v>
      </c>
      <c r="L60" s="62" t="s">
        <v>1658</v>
      </c>
    </row>
    <row r="61" spans="2:12" x14ac:dyDescent="0.25">
      <c r="B61" s="62" t="s">
        <v>1659</v>
      </c>
      <c r="C61" s="62" t="s">
        <v>224</v>
      </c>
      <c r="D61" s="62" t="s">
        <v>239</v>
      </c>
      <c r="E61" s="62" t="s">
        <v>52</v>
      </c>
      <c r="F61" s="62" t="s">
        <v>829</v>
      </c>
      <c r="G61" s="62" t="s">
        <v>830</v>
      </c>
      <c r="H61" s="62" t="s">
        <v>2197</v>
      </c>
      <c r="I61" s="62" t="s">
        <v>831</v>
      </c>
      <c r="J61" s="62" t="s">
        <v>1660</v>
      </c>
      <c r="K61" s="62" t="s">
        <v>832</v>
      </c>
      <c r="L61" s="62" t="s">
        <v>1661</v>
      </c>
    </row>
    <row r="62" spans="2:12" x14ac:dyDescent="0.25">
      <c r="B62" s="62" t="s">
        <v>1662</v>
      </c>
      <c r="C62" s="62" t="s">
        <v>224</v>
      </c>
      <c r="D62" s="62" t="s">
        <v>240</v>
      </c>
      <c r="E62" s="62" t="s">
        <v>53</v>
      </c>
      <c r="F62" s="62" t="s">
        <v>833</v>
      </c>
      <c r="G62" s="62" t="s">
        <v>834</v>
      </c>
      <c r="H62" s="62" t="s">
        <v>2198</v>
      </c>
      <c r="I62" s="62" t="s">
        <v>835</v>
      </c>
      <c r="J62" s="62" t="s">
        <v>1663</v>
      </c>
      <c r="K62" s="62" t="s">
        <v>836</v>
      </c>
      <c r="L62" s="62" t="s">
        <v>1664</v>
      </c>
    </row>
    <row r="63" spans="2:12" x14ac:dyDescent="0.25">
      <c r="B63" s="62" t="s">
        <v>1665</v>
      </c>
      <c r="C63" s="62" t="s">
        <v>224</v>
      </c>
      <c r="D63" s="62" t="s">
        <v>241</v>
      </c>
      <c r="E63" s="62" t="s">
        <v>54</v>
      </c>
      <c r="F63" s="62" t="s">
        <v>837</v>
      </c>
      <c r="G63" s="62" t="s">
        <v>838</v>
      </c>
      <c r="H63" s="62" t="s">
        <v>2199</v>
      </c>
      <c r="I63" s="62" t="s">
        <v>839</v>
      </c>
      <c r="J63" s="62" t="s">
        <v>1666</v>
      </c>
      <c r="K63" s="62" t="s">
        <v>840</v>
      </c>
      <c r="L63" s="62" t="s">
        <v>1667</v>
      </c>
    </row>
    <row r="64" spans="2:12" x14ac:dyDescent="0.25">
      <c r="B64" s="62" t="s">
        <v>1668</v>
      </c>
      <c r="C64" s="62" t="s">
        <v>224</v>
      </c>
      <c r="D64" s="62" t="s">
        <v>242</v>
      </c>
      <c r="E64" s="62" t="s">
        <v>55</v>
      </c>
      <c r="F64" s="62" t="s">
        <v>841</v>
      </c>
      <c r="G64" s="62" t="s">
        <v>842</v>
      </c>
      <c r="H64" s="62" t="s">
        <v>2200</v>
      </c>
      <c r="I64" s="62" t="s">
        <v>843</v>
      </c>
      <c r="J64" s="62" t="s">
        <v>1669</v>
      </c>
      <c r="K64" s="62" t="s">
        <v>844</v>
      </c>
      <c r="L64" s="62" t="s">
        <v>1670</v>
      </c>
    </row>
    <row r="65" spans="2:12" x14ac:dyDescent="0.25">
      <c r="B65" s="62" t="s">
        <v>1671</v>
      </c>
      <c r="E65" s="62" t="s">
        <v>56</v>
      </c>
      <c r="F65" s="62" t="s">
        <v>845</v>
      </c>
      <c r="G65" s="62" t="s">
        <v>846</v>
      </c>
      <c r="H65" s="62" t="s">
        <v>847</v>
      </c>
      <c r="I65" s="62" t="s">
        <v>848</v>
      </c>
      <c r="J65" s="62" t="s">
        <v>849</v>
      </c>
      <c r="K65" s="62" t="s">
        <v>850</v>
      </c>
      <c r="L65" s="62" t="s">
        <v>1672</v>
      </c>
    </row>
    <row r="66" spans="2:12" x14ac:dyDescent="0.25">
      <c r="B66" s="62" t="s">
        <v>1673</v>
      </c>
    </row>
    <row r="67" spans="2:12" x14ac:dyDescent="0.25">
      <c r="B67" s="62" t="s">
        <v>1674</v>
      </c>
      <c r="C67" s="62" t="s">
        <v>224</v>
      </c>
      <c r="D67" s="62" t="s">
        <v>243</v>
      </c>
      <c r="E67" s="62" t="s">
        <v>57</v>
      </c>
      <c r="F67" s="62" t="s">
        <v>851</v>
      </c>
      <c r="G67" s="62" t="s">
        <v>852</v>
      </c>
      <c r="H67" s="62" t="s">
        <v>2201</v>
      </c>
      <c r="I67" s="62" t="s">
        <v>853</v>
      </c>
      <c r="J67" s="62" t="s">
        <v>1675</v>
      </c>
      <c r="K67" s="62" t="s">
        <v>854</v>
      </c>
      <c r="L67" s="62" t="s">
        <v>1676</v>
      </c>
    </row>
    <row r="68" spans="2:12" x14ac:dyDescent="0.25">
      <c r="B68" s="62" t="s">
        <v>1677</v>
      </c>
      <c r="C68" s="62" t="s">
        <v>224</v>
      </c>
      <c r="D68" s="62" t="s">
        <v>244</v>
      </c>
      <c r="E68" s="62" t="s">
        <v>58</v>
      </c>
      <c r="F68" s="62" t="s">
        <v>855</v>
      </c>
      <c r="G68" s="62" t="s">
        <v>856</v>
      </c>
      <c r="H68" s="62" t="s">
        <v>2202</v>
      </c>
      <c r="I68" s="62" t="s">
        <v>857</v>
      </c>
      <c r="J68" s="62" t="s">
        <v>1678</v>
      </c>
      <c r="K68" s="62" t="s">
        <v>858</v>
      </c>
      <c r="L68" s="62" t="s">
        <v>1679</v>
      </c>
    </row>
    <row r="69" spans="2:12" x14ac:dyDescent="0.25">
      <c r="B69" s="62" t="s">
        <v>1680</v>
      </c>
      <c r="C69" s="62" t="s">
        <v>224</v>
      </c>
      <c r="D69" s="62" t="s">
        <v>245</v>
      </c>
      <c r="E69" s="62" t="s">
        <v>59</v>
      </c>
      <c r="F69" s="62" t="s">
        <v>859</v>
      </c>
      <c r="G69" s="62" t="s">
        <v>860</v>
      </c>
      <c r="H69" s="62" t="s">
        <v>2203</v>
      </c>
      <c r="I69" s="62" t="s">
        <v>861</v>
      </c>
      <c r="J69" s="62" t="s">
        <v>1681</v>
      </c>
      <c r="K69" s="62" t="s">
        <v>862</v>
      </c>
      <c r="L69" s="62" t="s">
        <v>1682</v>
      </c>
    </row>
    <row r="70" spans="2:12" x14ac:dyDescent="0.25">
      <c r="B70" s="62" t="s">
        <v>1683</v>
      </c>
      <c r="C70" s="62" t="s">
        <v>224</v>
      </c>
      <c r="D70" s="62" t="s">
        <v>246</v>
      </c>
      <c r="E70" s="62" t="s">
        <v>60</v>
      </c>
      <c r="F70" s="62" t="s">
        <v>863</v>
      </c>
      <c r="G70" s="62" t="s">
        <v>864</v>
      </c>
      <c r="H70" s="62" t="s">
        <v>2204</v>
      </c>
      <c r="I70" s="62" t="s">
        <v>865</v>
      </c>
      <c r="J70" s="62" t="s">
        <v>1684</v>
      </c>
      <c r="K70" s="62" t="s">
        <v>866</v>
      </c>
      <c r="L70" s="62" t="s">
        <v>1685</v>
      </c>
    </row>
    <row r="71" spans="2:12" x14ac:dyDescent="0.25">
      <c r="B71" s="62" t="s">
        <v>1686</v>
      </c>
      <c r="C71" s="62" t="s">
        <v>224</v>
      </c>
      <c r="D71" s="62" t="s">
        <v>247</v>
      </c>
      <c r="E71" s="62" t="s">
        <v>61</v>
      </c>
      <c r="F71" s="62" t="s">
        <v>867</v>
      </c>
      <c r="G71" s="62" t="s">
        <v>868</v>
      </c>
      <c r="H71" s="62" t="s">
        <v>2205</v>
      </c>
      <c r="I71" s="62" t="s">
        <v>869</v>
      </c>
      <c r="J71" s="62" t="s">
        <v>1687</v>
      </c>
      <c r="K71" s="62" t="s">
        <v>870</v>
      </c>
      <c r="L71" s="62" t="s">
        <v>1688</v>
      </c>
    </row>
    <row r="72" spans="2:12" x14ac:dyDescent="0.25">
      <c r="B72" s="62" t="s">
        <v>1689</v>
      </c>
      <c r="C72" s="62" t="s">
        <v>224</v>
      </c>
      <c r="D72" s="62" t="s">
        <v>248</v>
      </c>
      <c r="E72" s="62" t="s">
        <v>62</v>
      </c>
      <c r="F72" s="62" t="s">
        <v>871</v>
      </c>
      <c r="G72" s="62" t="s">
        <v>872</v>
      </c>
      <c r="H72" s="62" t="s">
        <v>2206</v>
      </c>
      <c r="I72" s="62" t="s">
        <v>873</v>
      </c>
      <c r="J72" s="62" t="s">
        <v>1690</v>
      </c>
      <c r="K72" s="62" t="s">
        <v>874</v>
      </c>
      <c r="L72" s="62" t="s">
        <v>1691</v>
      </c>
    </row>
    <row r="73" spans="2:12" x14ac:dyDescent="0.25">
      <c r="B73" s="62" t="s">
        <v>1692</v>
      </c>
      <c r="C73" s="62" t="s">
        <v>224</v>
      </c>
      <c r="D73" s="62" t="s">
        <v>249</v>
      </c>
      <c r="E73" s="62" t="s">
        <v>63</v>
      </c>
      <c r="F73" s="62" t="s">
        <v>875</v>
      </c>
      <c r="G73" s="62" t="s">
        <v>876</v>
      </c>
      <c r="H73" s="62" t="s">
        <v>2207</v>
      </c>
      <c r="I73" s="62" t="s">
        <v>877</v>
      </c>
      <c r="J73" s="62" t="s">
        <v>1693</v>
      </c>
      <c r="K73" s="62" t="s">
        <v>878</v>
      </c>
      <c r="L73" s="62" t="s">
        <v>1694</v>
      </c>
    </row>
    <row r="74" spans="2:12" x14ac:dyDescent="0.25">
      <c r="B74" s="62" t="s">
        <v>1695</v>
      </c>
      <c r="C74" s="62" t="s">
        <v>224</v>
      </c>
      <c r="D74" s="62" t="s">
        <v>250</v>
      </c>
      <c r="E74" s="62" t="s">
        <v>64</v>
      </c>
      <c r="F74" s="62" t="s">
        <v>879</v>
      </c>
      <c r="G74" s="62" t="s">
        <v>880</v>
      </c>
      <c r="H74" s="62" t="s">
        <v>2208</v>
      </c>
      <c r="I74" s="62" t="s">
        <v>881</v>
      </c>
      <c r="J74" s="62" t="s">
        <v>1696</v>
      </c>
      <c r="K74" s="62" t="s">
        <v>882</v>
      </c>
      <c r="L74" s="62" t="s">
        <v>1697</v>
      </c>
    </row>
    <row r="75" spans="2:12" x14ac:dyDescent="0.25">
      <c r="B75" s="62" t="s">
        <v>1698</v>
      </c>
      <c r="C75" s="62" t="s">
        <v>224</v>
      </c>
      <c r="D75" s="62" t="s">
        <v>251</v>
      </c>
      <c r="E75" s="62" t="s">
        <v>65</v>
      </c>
      <c r="F75" s="62" t="s">
        <v>883</v>
      </c>
      <c r="G75" s="62" t="s">
        <v>884</v>
      </c>
      <c r="H75" s="62" t="s">
        <v>2209</v>
      </c>
      <c r="I75" s="62" t="s">
        <v>885</v>
      </c>
      <c r="J75" s="62" t="s">
        <v>1699</v>
      </c>
      <c r="K75" s="62" t="s">
        <v>886</v>
      </c>
      <c r="L75" s="62" t="s">
        <v>1700</v>
      </c>
    </row>
    <row r="76" spans="2:12" x14ac:dyDescent="0.25">
      <c r="B76" s="62" t="s">
        <v>1701</v>
      </c>
      <c r="C76" s="62" t="s">
        <v>224</v>
      </c>
      <c r="D76" s="62" t="s">
        <v>252</v>
      </c>
      <c r="E76" s="62" t="s">
        <v>66</v>
      </c>
      <c r="F76" s="62" t="s">
        <v>887</v>
      </c>
      <c r="G76" s="62" t="s">
        <v>888</v>
      </c>
      <c r="H76" s="62" t="s">
        <v>2210</v>
      </c>
      <c r="I76" s="62" t="s">
        <v>889</v>
      </c>
      <c r="J76" s="62" t="s">
        <v>1702</v>
      </c>
      <c r="K76" s="62" t="s">
        <v>890</v>
      </c>
      <c r="L76" s="62" t="s">
        <v>1703</v>
      </c>
    </row>
    <row r="77" spans="2:12" x14ac:dyDescent="0.25">
      <c r="B77" s="62" t="s">
        <v>1704</v>
      </c>
      <c r="C77" s="62" t="s">
        <v>224</v>
      </c>
      <c r="D77" s="62" t="s">
        <v>253</v>
      </c>
      <c r="E77" s="62" t="s">
        <v>67</v>
      </c>
      <c r="F77" s="62" t="s">
        <v>891</v>
      </c>
      <c r="G77" s="62" t="s">
        <v>892</v>
      </c>
      <c r="H77" s="62" t="s">
        <v>2211</v>
      </c>
      <c r="I77" s="62" t="s">
        <v>893</v>
      </c>
      <c r="J77" s="62" t="s">
        <v>1705</v>
      </c>
      <c r="K77" s="62" t="s">
        <v>894</v>
      </c>
      <c r="L77" s="62" t="s">
        <v>1706</v>
      </c>
    </row>
    <row r="78" spans="2:12" x14ac:dyDescent="0.25">
      <c r="B78" s="62" t="s">
        <v>1707</v>
      </c>
      <c r="C78" s="62" t="s">
        <v>224</v>
      </c>
      <c r="D78" s="62" t="s">
        <v>254</v>
      </c>
      <c r="E78" s="62" t="s">
        <v>68</v>
      </c>
      <c r="F78" s="62" t="s">
        <v>895</v>
      </c>
      <c r="G78" s="62" t="s">
        <v>896</v>
      </c>
      <c r="H78" s="62" t="s">
        <v>2212</v>
      </c>
      <c r="I78" s="62" t="s">
        <v>897</v>
      </c>
      <c r="J78" s="62" t="s">
        <v>1708</v>
      </c>
      <c r="K78" s="62" t="s">
        <v>898</v>
      </c>
      <c r="L78" s="62" t="s">
        <v>1709</v>
      </c>
    </row>
    <row r="79" spans="2:12" x14ac:dyDescent="0.25">
      <c r="B79" s="62" t="s">
        <v>1710</v>
      </c>
      <c r="C79" s="62" t="s">
        <v>224</v>
      </c>
      <c r="D79" s="62" t="s">
        <v>255</v>
      </c>
      <c r="E79" s="62" t="s">
        <v>69</v>
      </c>
      <c r="F79" s="62" t="s">
        <v>899</v>
      </c>
      <c r="G79" s="62" t="s">
        <v>900</v>
      </c>
      <c r="H79" s="62" t="s">
        <v>2213</v>
      </c>
      <c r="I79" s="62" t="s">
        <v>901</v>
      </c>
      <c r="J79" s="62" t="s">
        <v>1711</v>
      </c>
      <c r="K79" s="62" t="s">
        <v>902</v>
      </c>
      <c r="L79" s="62" t="s">
        <v>1712</v>
      </c>
    </row>
    <row r="80" spans="2:12" x14ac:dyDescent="0.25">
      <c r="B80" s="62" t="s">
        <v>1713</v>
      </c>
      <c r="C80" s="62" t="s">
        <v>224</v>
      </c>
      <c r="D80" s="62" t="s">
        <v>256</v>
      </c>
      <c r="E80" s="62" t="s">
        <v>70</v>
      </c>
      <c r="F80" s="62" t="s">
        <v>903</v>
      </c>
      <c r="G80" s="62" t="s">
        <v>904</v>
      </c>
      <c r="H80" s="62" t="s">
        <v>2214</v>
      </c>
      <c r="I80" s="62" t="s">
        <v>905</v>
      </c>
      <c r="J80" s="62" t="s">
        <v>1714</v>
      </c>
      <c r="K80" s="62" t="s">
        <v>906</v>
      </c>
      <c r="L80" s="62" t="s">
        <v>1715</v>
      </c>
    </row>
    <row r="81" spans="2:12" x14ac:dyDescent="0.25">
      <c r="B81" s="62" t="s">
        <v>1716</v>
      </c>
      <c r="C81" s="62" t="s">
        <v>224</v>
      </c>
      <c r="D81" s="62" t="s">
        <v>257</v>
      </c>
      <c r="E81" s="62" t="s">
        <v>71</v>
      </c>
      <c r="F81" s="62" t="s">
        <v>907</v>
      </c>
      <c r="G81" s="62" t="s">
        <v>908</v>
      </c>
      <c r="H81" s="62" t="s">
        <v>2215</v>
      </c>
      <c r="I81" s="62" t="s">
        <v>909</v>
      </c>
      <c r="J81" s="62" t="s">
        <v>1717</v>
      </c>
      <c r="K81" s="62" t="s">
        <v>910</v>
      </c>
      <c r="L81" s="62" t="s">
        <v>1718</v>
      </c>
    </row>
    <row r="82" spans="2:12" x14ac:dyDescent="0.25">
      <c r="B82" s="62" t="s">
        <v>1719</v>
      </c>
      <c r="C82" s="62" t="s">
        <v>224</v>
      </c>
      <c r="D82" s="62" t="s">
        <v>258</v>
      </c>
      <c r="E82" s="62" t="s">
        <v>72</v>
      </c>
      <c r="F82" s="62" t="s">
        <v>911</v>
      </c>
      <c r="G82" s="62" t="s">
        <v>912</v>
      </c>
      <c r="H82" s="62" t="s">
        <v>2216</v>
      </c>
      <c r="I82" s="62" t="s">
        <v>913</v>
      </c>
      <c r="J82" s="62" t="s">
        <v>1720</v>
      </c>
      <c r="K82" s="62" t="s">
        <v>914</v>
      </c>
      <c r="L82" s="62" t="s">
        <v>1721</v>
      </c>
    </row>
    <row r="83" spans="2:12" x14ac:dyDescent="0.25">
      <c r="B83" s="62" t="s">
        <v>1722</v>
      </c>
      <c r="C83" s="62" t="s">
        <v>224</v>
      </c>
      <c r="D83" s="62" t="s">
        <v>259</v>
      </c>
      <c r="E83" s="62" t="s">
        <v>73</v>
      </c>
      <c r="F83" s="62" t="s">
        <v>915</v>
      </c>
      <c r="G83" s="62" t="s">
        <v>916</v>
      </c>
      <c r="H83" s="62" t="s">
        <v>2217</v>
      </c>
      <c r="I83" s="62" t="s">
        <v>917</v>
      </c>
      <c r="J83" s="62" t="s">
        <v>1723</v>
      </c>
      <c r="K83" s="62" t="s">
        <v>918</v>
      </c>
      <c r="L83" s="62" t="s">
        <v>1724</v>
      </c>
    </row>
    <row r="84" spans="2:12" x14ac:dyDescent="0.25">
      <c r="B84" s="62" t="s">
        <v>1725</v>
      </c>
      <c r="C84" s="62" t="s">
        <v>224</v>
      </c>
      <c r="D84" s="62" t="s">
        <v>260</v>
      </c>
      <c r="E84" s="62" t="s">
        <v>174</v>
      </c>
      <c r="F84" s="62" t="s">
        <v>919</v>
      </c>
      <c r="G84" s="62" t="s">
        <v>920</v>
      </c>
      <c r="H84" s="62" t="s">
        <v>2218</v>
      </c>
      <c r="I84" s="62" t="s">
        <v>921</v>
      </c>
      <c r="J84" s="62" t="s">
        <v>1726</v>
      </c>
      <c r="K84" s="62" t="s">
        <v>922</v>
      </c>
      <c r="L84" s="62" t="s">
        <v>1727</v>
      </c>
    </row>
    <row r="85" spans="2:12" x14ac:dyDescent="0.25">
      <c r="B85" s="62" t="s">
        <v>1728</v>
      </c>
      <c r="C85" s="62" t="s">
        <v>224</v>
      </c>
      <c r="D85" s="62" t="s">
        <v>261</v>
      </c>
      <c r="E85" s="62" t="s">
        <v>74</v>
      </c>
      <c r="F85" s="62" t="s">
        <v>923</v>
      </c>
      <c r="G85" s="62" t="s">
        <v>924</v>
      </c>
      <c r="H85" s="62" t="s">
        <v>2219</v>
      </c>
      <c r="I85" s="62" t="s">
        <v>925</v>
      </c>
      <c r="J85" s="62" t="s">
        <v>1729</v>
      </c>
      <c r="K85" s="62" t="s">
        <v>926</v>
      </c>
      <c r="L85" s="62" t="s">
        <v>1730</v>
      </c>
    </row>
    <row r="86" spans="2:12" x14ac:dyDescent="0.25">
      <c r="B86" s="62" t="s">
        <v>1731</v>
      </c>
      <c r="C86" s="62" t="s">
        <v>224</v>
      </c>
      <c r="D86" s="62" t="s">
        <v>262</v>
      </c>
      <c r="E86" s="62" t="s">
        <v>75</v>
      </c>
      <c r="F86" s="62" t="s">
        <v>927</v>
      </c>
      <c r="G86" s="62" t="s">
        <v>928</v>
      </c>
      <c r="H86" s="62" t="s">
        <v>2220</v>
      </c>
      <c r="I86" s="62" t="s">
        <v>929</v>
      </c>
      <c r="J86" s="62" t="s">
        <v>1732</v>
      </c>
      <c r="K86" s="62" t="s">
        <v>930</v>
      </c>
      <c r="L86" s="62" t="s">
        <v>1733</v>
      </c>
    </row>
    <row r="87" spans="2:12" x14ac:dyDescent="0.25">
      <c r="B87" s="62" t="s">
        <v>1734</v>
      </c>
      <c r="C87" s="62" t="s">
        <v>224</v>
      </c>
      <c r="D87" s="62" t="s">
        <v>263</v>
      </c>
      <c r="E87" s="62" t="s">
        <v>76</v>
      </c>
      <c r="F87" s="62" t="s">
        <v>931</v>
      </c>
      <c r="G87" s="62" t="s">
        <v>932</v>
      </c>
      <c r="H87" s="62" t="s">
        <v>2221</v>
      </c>
      <c r="I87" s="62" t="s">
        <v>933</v>
      </c>
      <c r="J87" s="62" t="s">
        <v>1735</v>
      </c>
      <c r="K87" s="62" t="s">
        <v>934</v>
      </c>
      <c r="L87" s="62" t="s">
        <v>1736</v>
      </c>
    </row>
    <row r="88" spans="2:12" x14ac:dyDescent="0.25">
      <c r="B88" s="62" t="s">
        <v>1737</v>
      </c>
      <c r="C88" s="62" t="s">
        <v>224</v>
      </c>
      <c r="D88" s="62" t="s">
        <v>264</v>
      </c>
      <c r="E88" s="62" t="s">
        <v>77</v>
      </c>
      <c r="F88" s="62" t="s">
        <v>935</v>
      </c>
      <c r="G88" s="62" t="s">
        <v>936</v>
      </c>
      <c r="H88" s="62" t="s">
        <v>2222</v>
      </c>
      <c r="I88" s="62" t="s">
        <v>937</v>
      </c>
      <c r="J88" s="62" t="s">
        <v>1738</v>
      </c>
      <c r="K88" s="62" t="s">
        <v>938</v>
      </c>
      <c r="L88" s="62" t="s">
        <v>1739</v>
      </c>
    </row>
    <row r="89" spans="2:12" x14ac:dyDescent="0.25">
      <c r="B89" s="62" t="s">
        <v>1740</v>
      </c>
      <c r="C89" s="62" t="s">
        <v>224</v>
      </c>
      <c r="D89" s="62" t="s">
        <v>265</v>
      </c>
      <c r="E89" s="62" t="s">
        <v>78</v>
      </c>
      <c r="F89" s="62" t="s">
        <v>939</v>
      </c>
      <c r="G89" s="62" t="s">
        <v>940</v>
      </c>
      <c r="H89" s="62" t="s">
        <v>2223</v>
      </c>
      <c r="I89" s="62" t="s">
        <v>941</v>
      </c>
      <c r="J89" s="62" t="s">
        <v>1741</v>
      </c>
      <c r="K89" s="62" t="s">
        <v>942</v>
      </c>
      <c r="L89" s="62" t="s">
        <v>1742</v>
      </c>
    </row>
    <row r="90" spans="2:12" x14ac:dyDescent="0.25">
      <c r="B90" s="62" t="s">
        <v>1743</v>
      </c>
      <c r="C90" s="62" t="s">
        <v>224</v>
      </c>
      <c r="D90" s="62" t="s">
        <v>266</v>
      </c>
      <c r="E90" s="62" t="s">
        <v>79</v>
      </c>
      <c r="F90" s="62" t="s">
        <v>943</v>
      </c>
      <c r="G90" s="62" t="s">
        <v>944</v>
      </c>
      <c r="H90" s="62" t="s">
        <v>2224</v>
      </c>
      <c r="I90" s="62" t="s">
        <v>945</v>
      </c>
      <c r="J90" s="62" t="s">
        <v>1744</v>
      </c>
      <c r="K90" s="62" t="s">
        <v>946</v>
      </c>
      <c r="L90" s="62" t="s">
        <v>1745</v>
      </c>
    </row>
    <row r="91" spans="2:12" x14ac:dyDescent="0.25">
      <c r="B91" s="62" t="s">
        <v>1746</v>
      </c>
      <c r="E91" s="62" t="s">
        <v>80</v>
      </c>
      <c r="F91" s="62" t="s">
        <v>947</v>
      </c>
      <c r="G91" s="62" t="s">
        <v>948</v>
      </c>
      <c r="H91" s="62" t="s">
        <v>949</v>
      </c>
      <c r="I91" s="62" t="s">
        <v>950</v>
      </c>
      <c r="J91" s="62" t="s">
        <v>951</v>
      </c>
      <c r="K91" s="62" t="s">
        <v>952</v>
      </c>
      <c r="L91" s="62" t="s">
        <v>1747</v>
      </c>
    </row>
    <row r="92" spans="2:12" x14ac:dyDescent="0.25">
      <c r="B92" s="62" t="s">
        <v>1748</v>
      </c>
    </row>
    <row r="93" spans="2:12" x14ac:dyDescent="0.25">
      <c r="B93" s="62" t="s">
        <v>1749</v>
      </c>
      <c r="C93" s="62" t="s">
        <v>224</v>
      </c>
      <c r="D93" s="62" t="s">
        <v>267</v>
      </c>
      <c r="E93" s="62" t="s">
        <v>81</v>
      </c>
      <c r="F93" s="62" t="s">
        <v>953</v>
      </c>
      <c r="G93" s="62" t="s">
        <v>954</v>
      </c>
      <c r="H93" s="62" t="s">
        <v>2225</v>
      </c>
      <c r="I93" s="62" t="s">
        <v>955</v>
      </c>
      <c r="J93" s="62" t="s">
        <v>1750</v>
      </c>
      <c r="K93" s="62" t="s">
        <v>956</v>
      </c>
      <c r="L93" s="62" t="s">
        <v>1751</v>
      </c>
    </row>
    <row r="94" spans="2:12" x14ac:dyDescent="0.25">
      <c r="B94" s="62" t="s">
        <v>1752</v>
      </c>
      <c r="C94" s="62" t="s">
        <v>224</v>
      </c>
      <c r="D94" s="62" t="s">
        <v>268</v>
      </c>
      <c r="E94" s="62" t="s">
        <v>82</v>
      </c>
      <c r="F94" s="62" t="s">
        <v>957</v>
      </c>
      <c r="G94" s="62" t="s">
        <v>958</v>
      </c>
      <c r="H94" s="62" t="s">
        <v>2226</v>
      </c>
      <c r="I94" s="62" t="s">
        <v>959</v>
      </c>
      <c r="J94" s="62" t="s">
        <v>1753</v>
      </c>
      <c r="K94" s="62" t="s">
        <v>960</v>
      </c>
      <c r="L94" s="62" t="s">
        <v>1754</v>
      </c>
    </row>
    <row r="95" spans="2:12" x14ac:dyDescent="0.25">
      <c r="B95" s="62" t="s">
        <v>1755</v>
      </c>
      <c r="C95" s="62" t="s">
        <v>224</v>
      </c>
      <c r="D95" s="62" t="s">
        <v>269</v>
      </c>
      <c r="E95" s="62" t="s">
        <v>83</v>
      </c>
      <c r="F95" s="62" t="s">
        <v>961</v>
      </c>
      <c r="G95" s="62" t="s">
        <v>962</v>
      </c>
      <c r="H95" s="62" t="s">
        <v>2227</v>
      </c>
      <c r="I95" s="62" t="s">
        <v>963</v>
      </c>
      <c r="J95" s="62" t="s">
        <v>1756</v>
      </c>
      <c r="K95" s="62" t="s">
        <v>964</v>
      </c>
      <c r="L95" s="62" t="s">
        <v>1757</v>
      </c>
    </row>
    <row r="96" spans="2:12" x14ac:dyDescent="0.25">
      <c r="B96" s="62" t="s">
        <v>1758</v>
      </c>
      <c r="C96" s="62" t="s">
        <v>224</v>
      </c>
      <c r="D96" s="62" t="s">
        <v>270</v>
      </c>
      <c r="E96" s="62" t="s">
        <v>84</v>
      </c>
      <c r="F96" s="62" t="s">
        <v>965</v>
      </c>
      <c r="G96" s="62" t="s">
        <v>966</v>
      </c>
      <c r="H96" s="62" t="s">
        <v>2228</v>
      </c>
      <c r="I96" s="62" t="s">
        <v>967</v>
      </c>
      <c r="J96" s="62" t="s">
        <v>1759</v>
      </c>
      <c r="K96" s="62" t="s">
        <v>968</v>
      </c>
      <c r="L96" s="62" t="s">
        <v>1760</v>
      </c>
    </row>
    <row r="97" spans="2:12" x14ac:dyDescent="0.25">
      <c r="B97" s="62" t="s">
        <v>1761</v>
      </c>
      <c r="C97" s="62" t="s">
        <v>224</v>
      </c>
      <c r="D97" s="62" t="s">
        <v>271</v>
      </c>
      <c r="E97" s="62" t="s">
        <v>85</v>
      </c>
      <c r="F97" s="62" t="s">
        <v>969</v>
      </c>
      <c r="G97" s="62" t="s">
        <v>970</v>
      </c>
      <c r="H97" s="62" t="s">
        <v>2229</v>
      </c>
      <c r="I97" s="62" t="s">
        <v>971</v>
      </c>
      <c r="J97" s="62" t="s">
        <v>1762</v>
      </c>
      <c r="K97" s="62" t="s">
        <v>972</v>
      </c>
      <c r="L97" s="62" t="s">
        <v>1763</v>
      </c>
    </row>
    <row r="98" spans="2:12" x14ac:dyDescent="0.25">
      <c r="B98" s="62" t="s">
        <v>1764</v>
      </c>
      <c r="C98" s="62" t="s">
        <v>224</v>
      </c>
      <c r="D98" s="62" t="s">
        <v>272</v>
      </c>
      <c r="E98" s="62" t="s">
        <v>86</v>
      </c>
      <c r="F98" s="62" t="s">
        <v>973</v>
      </c>
      <c r="G98" s="62" t="s">
        <v>974</v>
      </c>
      <c r="H98" s="62" t="s">
        <v>2230</v>
      </c>
      <c r="I98" s="62" t="s">
        <v>975</v>
      </c>
      <c r="J98" s="62" t="s">
        <v>1765</v>
      </c>
      <c r="K98" s="62" t="s">
        <v>976</v>
      </c>
      <c r="L98" s="62" t="s">
        <v>1766</v>
      </c>
    </row>
    <row r="99" spans="2:12" x14ac:dyDescent="0.25">
      <c r="B99" s="62" t="s">
        <v>1767</v>
      </c>
      <c r="C99" s="62" t="s">
        <v>224</v>
      </c>
      <c r="D99" s="62" t="s">
        <v>273</v>
      </c>
      <c r="E99" s="62" t="s">
        <v>87</v>
      </c>
      <c r="F99" s="62" t="s">
        <v>977</v>
      </c>
      <c r="G99" s="62" t="s">
        <v>978</v>
      </c>
      <c r="H99" s="62" t="s">
        <v>2231</v>
      </c>
      <c r="I99" s="62" t="s">
        <v>979</v>
      </c>
      <c r="J99" s="62" t="s">
        <v>1768</v>
      </c>
      <c r="K99" s="62" t="s">
        <v>980</v>
      </c>
      <c r="L99" s="62" t="s">
        <v>1769</v>
      </c>
    </row>
    <row r="100" spans="2:12" x14ac:dyDescent="0.25">
      <c r="B100" s="62" t="s">
        <v>1770</v>
      </c>
      <c r="C100" s="62" t="s">
        <v>224</v>
      </c>
      <c r="D100" s="62" t="s">
        <v>274</v>
      </c>
      <c r="E100" s="62" t="s">
        <v>88</v>
      </c>
      <c r="F100" s="62" t="s">
        <v>981</v>
      </c>
      <c r="G100" s="62" t="s">
        <v>982</v>
      </c>
      <c r="H100" s="62" t="s">
        <v>2232</v>
      </c>
      <c r="I100" s="62" t="s">
        <v>983</v>
      </c>
      <c r="J100" s="62" t="s">
        <v>1771</v>
      </c>
      <c r="K100" s="62" t="s">
        <v>984</v>
      </c>
      <c r="L100" s="62" t="s">
        <v>1772</v>
      </c>
    </row>
    <row r="101" spans="2:12" x14ac:dyDescent="0.25">
      <c r="B101" s="62" t="s">
        <v>1773</v>
      </c>
      <c r="C101" s="62" t="s">
        <v>224</v>
      </c>
      <c r="D101" s="62" t="s">
        <v>275</v>
      </c>
      <c r="E101" s="62" t="s">
        <v>89</v>
      </c>
      <c r="F101" s="62" t="s">
        <v>985</v>
      </c>
      <c r="G101" s="62" t="s">
        <v>986</v>
      </c>
      <c r="H101" s="62" t="s">
        <v>2233</v>
      </c>
      <c r="I101" s="62" t="s">
        <v>987</v>
      </c>
      <c r="J101" s="62" t="s">
        <v>1774</v>
      </c>
      <c r="K101" s="62" t="s">
        <v>988</v>
      </c>
      <c r="L101" s="62" t="s">
        <v>1775</v>
      </c>
    </row>
    <row r="102" spans="2:12" x14ac:dyDescent="0.25">
      <c r="B102" s="62" t="s">
        <v>1776</v>
      </c>
      <c r="E102" s="62" t="s">
        <v>90</v>
      </c>
      <c r="F102" s="62" t="s">
        <v>989</v>
      </c>
      <c r="G102" s="62" t="s">
        <v>990</v>
      </c>
      <c r="H102" s="62" t="s">
        <v>991</v>
      </c>
      <c r="I102" s="62" t="s">
        <v>992</v>
      </c>
      <c r="J102" s="62" t="s">
        <v>993</v>
      </c>
      <c r="K102" s="62" t="s">
        <v>994</v>
      </c>
      <c r="L102" s="62" t="s">
        <v>1777</v>
      </c>
    </row>
    <row r="103" spans="2:12" x14ac:dyDescent="0.25">
      <c r="B103" s="62" t="s">
        <v>1778</v>
      </c>
    </row>
    <row r="104" spans="2:12" x14ac:dyDescent="0.25">
      <c r="B104" s="62" t="s">
        <v>1779</v>
      </c>
      <c r="C104" s="62" t="s">
        <v>224</v>
      </c>
      <c r="D104" s="62" t="s">
        <v>276</v>
      </c>
      <c r="E104" s="62" t="s">
        <v>91</v>
      </c>
      <c r="F104" s="62" t="s">
        <v>995</v>
      </c>
      <c r="G104" s="62" t="s">
        <v>996</v>
      </c>
      <c r="H104" s="62" t="s">
        <v>2234</v>
      </c>
      <c r="I104" s="62" t="s">
        <v>997</v>
      </c>
      <c r="J104" s="62" t="s">
        <v>1780</v>
      </c>
      <c r="K104" s="62" t="s">
        <v>998</v>
      </c>
      <c r="L104" s="62" t="s">
        <v>1781</v>
      </c>
    </row>
    <row r="105" spans="2:12" x14ac:dyDescent="0.25">
      <c r="B105" s="62" t="s">
        <v>1782</v>
      </c>
      <c r="C105" s="62" t="s">
        <v>224</v>
      </c>
      <c r="D105" s="62" t="s">
        <v>277</v>
      </c>
      <c r="E105" s="62" t="s">
        <v>92</v>
      </c>
      <c r="F105" s="62" t="s">
        <v>999</v>
      </c>
      <c r="G105" s="62" t="s">
        <v>1000</v>
      </c>
      <c r="H105" s="62" t="s">
        <v>2235</v>
      </c>
      <c r="I105" s="62" t="s">
        <v>1001</v>
      </c>
      <c r="J105" s="62" t="s">
        <v>1783</v>
      </c>
      <c r="K105" s="62" t="s">
        <v>1002</v>
      </c>
      <c r="L105" s="62" t="s">
        <v>1784</v>
      </c>
    </row>
    <row r="106" spans="2:12" x14ac:dyDescent="0.25">
      <c r="B106" s="62" t="s">
        <v>1785</v>
      </c>
      <c r="C106" s="62" t="s">
        <v>224</v>
      </c>
      <c r="D106" s="62" t="s">
        <v>278</v>
      </c>
      <c r="E106" s="62" t="s">
        <v>93</v>
      </c>
      <c r="F106" s="62" t="s">
        <v>1003</v>
      </c>
      <c r="G106" s="62" t="s">
        <v>1004</v>
      </c>
      <c r="H106" s="62" t="s">
        <v>2236</v>
      </c>
      <c r="I106" s="62" t="s">
        <v>1005</v>
      </c>
      <c r="J106" s="62" t="s">
        <v>1786</v>
      </c>
      <c r="K106" s="62" t="s">
        <v>1006</v>
      </c>
      <c r="L106" s="62" t="s">
        <v>1787</v>
      </c>
    </row>
    <row r="107" spans="2:12" x14ac:dyDescent="0.25">
      <c r="B107" s="62" t="s">
        <v>1788</v>
      </c>
      <c r="C107" s="62" t="s">
        <v>224</v>
      </c>
      <c r="D107" s="62" t="s">
        <v>279</v>
      </c>
      <c r="E107" s="62" t="s">
        <v>94</v>
      </c>
      <c r="F107" s="62" t="s">
        <v>1007</v>
      </c>
      <c r="G107" s="62" t="s">
        <v>1008</v>
      </c>
      <c r="H107" s="62" t="s">
        <v>2237</v>
      </c>
      <c r="I107" s="62" t="s">
        <v>1009</v>
      </c>
      <c r="J107" s="62" t="s">
        <v>1789</v>
      </c>
      <c r="K107" s="62" t="s">
        <v>1010</v>
      </c>
      <c r="L107" s="62" t="s">
        <v>1790</v>
      </c>
    </row>
    <row r="108" spans="2:12" x14ac:dyDescent="0.25">
      <c r="B108" s="62" t="s">
        <v>1791</v>
      </c>
      <c r="C108" s="62" t="s">
        <v>224</v>
      </c>
      <c r="D108" s="62" t="s">
        <v>280</v>
      </c>
      <c r="E108" s="62" t="s">
        <v>95</v>
      </c>
      <c r="F108" s="62" t="s">
        <v>1011</v>
      </c>
      <c r="G108" s="62" t="s">
        <v>1012</v>
      </c>
      <c r="H108" s="62" t="s">
        <v>2238</v>
      </c>
      <c r="I108" s="62" t="s">
        <v>1013</v>
      </c>
      <c r="J108" s="62" t="s">
        <v>1792</v>
      </c>
      <c r="K108" s="62" t="s">
        <v>1014</v>
      </c>
      <c r="L108" s="62" t="s">
        <v>1793</v>
      </c>
    </row>
    <row r="109" spans="2:12" x14ac:dyDescent="0.25">
      <c r="B109" s="62" t="s">
        <v>1794</v>
      </c>
      <c r="C109" s="62" t="s">
        <v>224</v>
      </c>
      <c r="D109" s="62" t="s">
        <v>281</v>
      </c>
      <c r="E109" s="62" t="s">
        <v>96</v>
      </c>
      <c r="F109" s="62" t="s">
        <v>1015</v>
      </c>
      <c r="G109" s="62" t="s">
        <v>1016</v>
      </c>
      <c r="H109" s="62" t="s">
        <v>2239</v>
      </c>
      <c r="I109" s="62" t="s">
        <v>1017</v>
      </c>
      <c r="J109" s="62" t="s">
        <v>1795</v>
      </c>
      <c r="K109" s="62" t="s">
        <v>1018</v>
      </c>
      <c r="L109" s="62" t="s">
        <v>1796</v>
      </c>
    </row>
    <row r="110" spans="2:12" x14ac:dyDescent="0.25">
      <c r="B110" s="62" t="s">
        <v>1797</v>
      </c>
      <c r="C110" s="62" t="s">
        <v>224</v>
      </c>
      <c r="D110" s="62" t="s">
        <v>282</v>
      </c>
      <c r="E110" s="62" t="s">
        <v>97</v>
      </c>
      <c r="F110" s="62" t="s">
        <v>1019</v>
      </c>
      <c r="G110" s="62" t="s">
        <v>1020</v>
      </c>
      <c r="H110" s="62" t="s">
        <v>2240</v>
      </c>
      <c r="I110" s="62" t="s">
        <v>1021</v>
      </c>
      <c r="J110" s="62" t="s">
        <v>1798</v>
      </c>
      <c r="K110" s="62" t="s">
        <v>1022</v>
      </c>
      <c r="L110" s="62" t="s">
        <v>1799</v>
      </c>
    </row>
    <row r="111" spans="2:12" x14ac:dyDescent="0.25">
      <c r="B111" s="62" t="s">
        <v>1800</v>
      </c>
      <c r="C111" s="62" t="s">
        <v>224</v>
      </c>
      <c r="D111" s="62" t="s">
        <v>283</v>
      </c>
      <c r="E111" s="62" t="s">
        <v>98</v>
      </c>
      <c r="F111" s="62" t="s">
        <v>1023</v>
      </c>
      <c r="G111" s="62" t="s">
        <v>1024</v>
      </c>
      <c r="H111" s="62" t="s">
        <v>2241</v>
      </c>
      <c r="I111" s="62" t="s">
        <v>1025</v>
      </c>
      <c r="J111" s="62" t="s">
        <v>1801</v>
      </c>
      <c r="K111" s="62" t="s">
        <v>1026</v>
      </c>
      <c r="L111" s="62" t="s">
        <v>1802</v>
      </c>
    </row>
    <row r="112" spans="2:12" x14ac:dyDescent="0.25">
      <c r="B112" s="62" t="s">
        <v>1803</v>
      </c>
      <c r="C112" s="62" t="s">
        <v>224</v>
      </c>
      <c r="D112" s="62" t="s">
        <v>284</v>
      </c>
      <c r="E112" s="62" t="s">
        <v>99</v>
      </c>
      <c r="F112" s="62" t="s">
        <v>1027</v>
      </c>
      <c r="G112" s="62" t="s">
        <v>1028</v>
      </c>
      <c r="H112" s="62" t="s">
        <v>2242</v>
      </c>
      <c r="I112" s="62" t="s">
        <v>1029</v>
      </c>
      <c r="J112" s="62" t="s">
        <v>1804</v>
      </c>
      <c r="K112" s="62" t="s">
        <v>1030</v>
      </c>
      <c r="L112" s="62" t="s">
        <v>1805</v>
      </c>
    </row>
    <row r="113" spans="2:12" x14ac:dyDescent="0.25">
      <c r="B113" s="62" t="s">
        <v>1806</v>
      </c>
      <c r="C113" s="62" t="s">
        <v>224</v>
      </c>
      <c r="D113" s="62" t="s">
        <v>285</v>
      </c>
      <c r="E113" s="62" t="s">
        <v>100</v>
      </c>
      <c r="F113" s="62" t="s">
        <v>1031</v>
      </c>
      <c r="G113" s="62" t="s">
        <v>1032</v>
      </c>
      <c r="H113" s="62" t="s">
        <v>2243</v>
      </c>
      <c r="I113" s="62" t="s">
        <v>1033</v>
      </c>
      <c r="J113" s="62" t="s">
        <v>1807</v>
      </c>
      <c r="K113" s="62" t="s">
        <v>1034</v>
      </c>
      <c r="L113" s="62" t="s">
        <v>1808</v>
      </c>
    </row>
    <row r="114" spans="2:12" x14ac:dyDescent="0.25">
      <c r="B114" s="62" t="s">
        <v>1809</v>
      </c>
      <c r="C114" s="62" t="s">
        <v>224</v>
      </c>
      <c r="D114" s="62" t="s">
        <v>286</v>
      </c>
      <c r="E114" s="62" t="s">
        <v>101</v>
      </c>
      <c r="F114" s="62" t="s">
        <v>1035</v>
      </c>
      <c r="G114" s="62" t="s">
        <v>1036</v>
      </c>
      <c r="H114" s="62" t="s">
        <v>2244</v>
      </c>
      <c r="I114" s="62" t="s">
        <v>1037</v>
      </c>
      <c r="J114" s="62" t="s">
        <v>1810</v>
      </c>
      <c r="K114" s="62" t="s">
        <v>1038</v>
      </c>
      <c r="L114" s="62" t="s">
        <v>1811</v>
      </c>
    </row>
    <row r="115" spans="2:12" x14ac:dyDescent="0.25">
      <c r="B115" s="62" t="s">
        <v>1812</v>
      </c>
      <c r="C115" s="62" t="s">
        <v>224</v>
      </c>
      <c r="D115" s="62" t="s">
        <v>287</v>
      </c>
      <c r="E115" s="62" t="s">
        <v>102</v>
      </c>
      <c r="F115" s="62" t="s">
        <v>1039</v>
      </c>
      <c r="G115" s="62" t="s">
        <v>1040</v>
      </c>
      <c r="H115" s="62" t="s">
        <v>2245</v>
      </c>
      <c r="I115" s="62" t="s">
        <v>1041</v>
      </c>
      <c r="J115" s="62" t="s">
        <v>1813</v>
      </c>
      <c r="K115" s="62" t="s">
        <v>1042</v>
      </c>
      <c r="L115" s="62" t="s">
        <v>1814</v>
      </c>
    </row>
    <row r="116" spans="2:12" x14ac:dyDescent="0.25">
      <c r="B116" s="62" t="s">
        <v>1815</v>
      </c>
      <c r="C116" s="62" t="s">
        <v>224</v>
      </c>
      <c r="D116" s="62" t="s">
        <v>288</v>
      </c>
      <c r="E116" s="62" t="s">
        <v>103</v>
      </c>
      <c r="F116" s="62" t="s">
        <v>1043</v>
      </c>
      <c r="G116" s="62" t="s">
        <v>1044</v>
      </c>
      <c r="H116" s="62" t="s">
        <v>2246</v>
      </c>
      <c r="I116" s="62" t="s">
        <v>1045</v>
      </c>
      <c r="J116" s="62" t="s">
        <v>1816</v>
      </c>
      <c r="K116" s="62" t="s">
        <v>1046</v>
      </c>
      <c r="L116" s="62" t="s">
        <v>1817</v>
      </c>
    </row>
    <row r="117" spans="2:12" x14ac:dyDescent="0.25">
      <c r="B117" s="62" t="s">
        <v>1818</v>
      </c>
      <c r="C117" s="62" t="s">
        <v>224</v>
      </c>
      <c r="D117" s="62" t="s">
        <v>289</v>
      </c>
      <c r="E117" s="62" t="s">
        <v>104</v>
      </c>
      <c r="F117" s="62" t="s">
        <v>1047</v>
      </c>
      <c r="G117" s="62" t="s">
        <v>1048</v>
      </c>
      <c r="H117" s="62" t="s">
        <v>2247</v>
      </c>
      <c r="I117" s="62" t="s">
        <v>1049</v>
      </c>
      <c r="J117" s="62" t="s">
        <v>1819</v>
      </c>
      <c r="K117" s="62" t="s">
        <v>1050</v>
      </c>
      <c r="L117" s="62" t="s">
        <v>1820</v>
      </c>
    </row>
    <row r="118" spans="2:12" x14ac:dyDescent="0.25">
      <c r="B118" s="62" t="s">
        <v>1821</v>
      </c>
      <c r="C118" s="62" t="s">
        <v>224</v>
      </c>
      <c r="D118" s="62" t="s">
        <v>290</v>
      </c>
      <c r="E118" s="62" t="s">
        <v>105</v>
      </c>
      <c r="F118" s="62" t="s">
        <v>1051</v>
      </c>
      <c r="G118" s="62" t="s">
        <v>1052</v>
      </c>
      <c r="H118" s="62" t="s">
        <v>2248</v>
      </c>
      <c r="I118" s="62" t="s">
        <v>1053</v>
      </c>
      <c r="J118" s="62" t="s">
        <v>1822</v>
      </c>
      <c r="K118" s="62" t="s">
        <v>1054</v>
      </c>
      <c r="L118" s="62" t="s">
        <v>1823</v>
      </c>
    </row>
    <row r="119" spans="2:12" x14ac:dyDescent="0.25">
      <c r="B119" s="62" t="s">
        <v>1824</v>
      </c>
      <c r="C119" s="62" t="s">
        <v>224</v>
      </c>
      <c r="D119" s="62" t="s">
        <v>291</v>
      </c>
      <c r="E119" s="62" t="s">
        <v>106</v>
      </c>
      <c r="F119" s="62" t="s">
        <v>1055</v>
      </c>
      <c r="G119" s="62" t="s">
        <v>1056</v>
      </c>
      <c r="H119" s="62" t="s">
        <v>2249</v>
      </c>
      <c r="I119" s="62" t="s">
        <v>1057</v>
      </c>
      <c r="J119" s="62" t="s">
        <v>1825</v>
      </c>
      <c r="K119" s="62" t="s">
        <v>1058</v>
      </c>
      <c r="L119" s="62" t="s">
        <v>1826</v>
      </c>
    </row>
    <row r="120" spans="2:12" x14ac:dyDescent="0.25">
      <c r="B120" s="62" t="s">
        <v>1827</v>
      </c>
      <c r="C120" s="62" t="s">
        <v>224</v>
      </c>
      <c r="D120" s="62" t="s">
        <v>292</v>
      </c>
      <c r="E120" s="62" t="s">
        <v>107</v>
      </c>
      <c r="F120" s="62" t="s">
        <v>1059</v>
      </c>
      <c r="G120" s="62" t="s">
        <v>1060</v>
      </c>
      <c r="H120" s="62" t="s">
        <v>2250</v>
      </c>
      <c r="I120" s="62" t="s">
        <v>1061</v>
      </c>
      <c r="J120" s="62" t="s">
        <v>1828</v>
      </c>
      <c r="K120" s="62" t="s">
        <v>1062</v>
      </c>
      <c r="L120" s="62" t="s">
        <v>1829</v>
      </c>
    </row>
    <row r="121" spans="2:12" x14ac:dyDescent="0.25">
      <c r="B121" s="62" t="s">
        <v>1830</v>
      </c>
      <c r="C121" s="62" t="s">
        <v>224</v>
      </c>
      <c r="D121" s="62" t="s">
        <v>293</v>
      </c>
      <c r="E121" s="62" t="s">
        <v>108</v>
      </c>
      <c r="F121" s="62" t="s">
        <v>1063</v>
      </c>
      <c r="G121" s="62" t="s">
        <v>1064</v>
      </c>
      <c r="H121" s="62" t="s">
        <v>2251</v>
      </c>
      <c r="I121" s="62" t="s">
        <v>1065</v>
      </c>
      <c r="J121" s="62" t="s">
        <v>1831</v>
      </c>
      <c r="K121" s="62" t="s">
        <v>1066</v>
      </c>
      <c r="L121" s="62" t="s">
        <v>1832</v>
      </c>
    </row>
    <row r="122" spans="2:12" x14ac:dyDescent="0.25">
      <c r="B122" s="62" t="s">
        <v>1833</v>
      </c>
      <c r="C122" s="62" t="s">
        <v>224</v>
      </c>
      <c r="D122" s="62" t="s">
        <v>294</v>
      </c>
      <c r="E122" s="62" t="s">
        <v>109</v>
      </c>
      <c r="F122" s="62" t="s">
        <v>1067</v>
      </c>
      <c r="G122" s="62" t="s">
        <v>1068</v>
      </c>
      <c r="H122" s="62" t="s">
        <v>2252</v>
      </c>
      <c r="I122" s="62" t="s">
        <v>1069</v>
      </c>
      <c r="J122" s="62" t="s">
        <v>1834</v>
      </c>
      <c r="K122" s="62" t="s">
        <v>1070</v>
      </c>
      <c r="L122" s="62" t="s">
        <v>1835</v>
      </c>
    </row>
    <row r="123" spans="2:12" x14ac:dyDescent="0.25">
      <c r="B123" s="62" t="s">
        <v>1836</v>
      </c>
      <c r="C123" s="62" t="s">
        <v>224</v>
      </c>
      <c r="D123" s="62" t="s">
        <v>295</v>
      </c>
      <c r="E123" s="62" t="s">
        <v>110</v>
      </c>
      <c r="F123" s="62" t="s">
        <v>1071</v>
      </c>
      <c r="G123" s="62" t="s">
        <v>1072</v>
      </c>
      <c r="H123" s="62" t="s">
        <v>2253</v>
      </c>
      <c r="I123" s="62" t="s">
        <v>1073</v>
      </c>
      <c r="J123" s="62" t="s">
        <v>1837</v>
      </c>
      <c r="K123" s="62" t="s">
        <v>1074</v>
      </c>
      <c r="L123" s="62" t="s">
        <v>1838</v>
      </c>
    </row>
    <row r="124" spans="2:12" x14ac:dyDescent="0.25">
      <c r="B124" s="62" t="s">
        <v>1839</v>
      </c>
      <c r="E124" s="62" t="s">
        <v>111</v>
      </c>
      <c r="F124" s="62" t="s">
        <v>1075</v>
      </c>
      <c r="G124" s="62" t="s">
        <v>1076</v>
      </c>
      <c r="H124" s="62" t="s">
        <v>1077</v>
      </c>
      <c r="I124" s="62" t="s">
        <v>1078</v>
      </c>
      <c r="J124" s="62" t="s">
        <v>1079</v>
      </c>
      <c r="K124" s="62" t="s">
        <v>1080</v>
      </c>
      <c r="L124" s="62" t="s">
        <v>1840</v>
      </c>
    </row>
    <row r="125" spans="2:12" x14ac:dyDescent="0.25">
      <c r="B125" s="62" t="s">
        <v>1841</v>
      </c>
    </row>
    <row r="126" spans="2:12" x14ac:dyDescent="0.25">
      <c r="B126" s="62" t="s">
        <v>1842</v>
      </c>
      <c r="E126" s="62" t="s">
        <v>112</v>
      </c>
      <c r="F126" s="62" t="s">
        <v>1081</v>
      </c>
      <c r="G126" s="62" t="s">
        <v>1082</v>
      </c>
      <c r="H126" s="62" t="s">
        <v>1083</v>
      </c>
      <c r="I126" s="62" t="s">
        <v>1084</v>
      </c>
      <c r="J126" s="62" t="s">
        <v>1085</v>
      </c>
      <c r="K126" s="62" t="s">
        <v>1086</v>
      </c>
      <c r="L126" s="62" t="s">
        <v>1843</v>
      </c>
    </row>
    <row r="127" spans="2:12" x14ac:dyDescent="0.25">
      <c r="B127" s="62" t="s">
        <v>1844</v>
      </c>
    </row>
    <row r="128" spans="2:12" x14ac:dyDescent="0.25">
      <c r="B128" s="62" t="s">
        <v>1845</v>
      </c>
      <c r="E128" s="62" t="s">
        <v>2345</v>
      </c>
      <c r="F128" s="62" t="s">
        <v>1087</v>
      </c>
      <c r="G128" s="62" t="s">
        <v>1088</v>
      </c>
      <c r="H128" s="62" t="s">
        <v>1089</v>
      </c>
      <c r="I128" s="62" t="s">
        <v>1090</v>
      </c>
      <c r="J128" s="62" t="s">
        <v>1091</v>
      </c>
      <c r="K128" s="62" t="s">
        <v>1092</v>
      </c>
      <c r="L128" s="62" t="s">
        <v>1846</v>
      </c>
    </row>
    <row r="129" spans="2:12" x14ac:dyDescent="0.25">
      <c r="B129" s="62" t="s">
        <v>1847</v>
      </c>
    </row>
    <row r="130" spans="2:12" x14ac:dyDescent="0.25">
      <c r="B130" s="62" t="s">
        <v>1848</v>
      </c>
      <c r="C130" s="62" t="s">
        <v>190</v>
      </c>
      <c r="D130" s="62" t="s">
        <v>296</v>
      </c>
      <c r="E130" s="62" t="s">
        <v>113</v>
      </c>
      <c r="F130" s="62" t="s">
        <v>1093</v>
      </c>
      <c r="G130" s="62" t="s">
        <v>1094</v>
      </c>
      <c r="J130" s="62" t="s">
        <v>1849</v>
      </c>
      <c r="K130" s="62" t="s">
        <v>1095</v>
      </c>
      <c r="L130" s="62" t="s">
        <v>1850</v>
      </c>
    </row>
    <row r="131" spans="2:12" x14ac:dyDescent="0.25">
      <c r="B131" s="62" t="s">
        <v>1851</v>
      </c>
    </row>
    <row r="132" spans="2:12" x14ac:dyDescent="0.25">
      <c r="B132" s="62" t="s">
        <v>1852</v>
      </c>
      <c r="E132" s="62" t="s">
        <v>114</v>
      </c>
      <c r="F132" s="62" t="s">
        <v>297</v>
      </c>
      <c r="G132" s="62" t="s">
        <v>1096</v>
      </c>
      <c r="J132" s="62" t="s">
        <v>1853</v>
      </c>
      <c r="K132" s="62" t="s">
        <v>1097</v>
      </c>
      <c r="L132" s="62" t="s">
        <v>1854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F813-E2A1-4D4D-900F-810A5C4BEDE1}">
  <dimension ref="A1:L132"/>
  <sheetViews>
    <sheetView workbookViewId="0"/>
  </sheetViews>
  <sheetFormatPr defaultRowHeight="15" x14ac:dyDescent="0.25"/>
  <sheetData>
    <row r="1" spans="1:12" x14ac:dyDescent="0.25">
      <c r="A1" s="62" t="s">
        <v>2350</v>
      </c>
      <c r="B1" s="62" t="s">
        <v>0</v>
      </c>
      <c r="C1" s="62" t="s">
        <v>1</v>
      </c>
      <c r="D1" s="62" t="s">
        <v>1</v>
      </c>
      <c r="E1" s="62" t="s">
        <v>183</v>
      </c>
      <c r="F1" s="62" t="s">
        <v>183</v>
      </c>
      <c r="G1" s="62" t="s">
        <v>183</v>
      </c>
      <c r="H1" s="62" t="s">
        <v>183</v>
      </c>
      <c r="I1" s="62" t="s">
        <v>183</v>
      </c>
      <c r="J1" s="62" t="s">
        <v>183</v>
      </c>
      <c r="K1" s="62" t="s">
        <v>183</v>
      </c>
      <c r="L1" s="62" t="s">
        <v>633</v>
      </c>
    </row>
    <row r="2" spans="1:12" x14ac:dyDescent="0.25">
      <c r="A2" s="62" t="s">
        <v>1</v>
      </c>
      <c r="D2" s="62" t="s">
        <v>184</v>
      </c>
      <c r="E2" s="62" t="s">
        <v>184</v>
      </c>
      <c r="F2" s="62" t="s">
        <v>184</v>
      </c>
      <c r="G2" s="62" t="s">
        <v>184</v>
      </c>
      <c r="H2" s="62" t="s">
        <v>184</v>
      </c>
      <c r="I2" s="62" t="s">
        <v>184</v>
      </c>
      <c r="J2" s="62" t="s">
        <v>184</v>
      </c>
      <c r="K2" s="62" t="s">
        <v>184</v>
      </c>
      <c r="L2" s="62" t="s">
        <v>184</v>
      </c>
    </row>
    <row r="4" spans="1:12" x14ac:dyDescent="0.25">
      <c r="A4" s="62" t="s">
        <v>2</v>
      </c>
      <c r="B4" s="62" t="s">
        <v>162</v>
      </c>
      <c r="E4" s="62" t="s">
        <v>3</v>
      </c>
    </row>
    <row r="5" spans="1:12" x14ac:dyDescent="0.25">
      <c r="A5" s="62" t="s">
        <v>4</v>
      </c>
      <c r="B5" s="62" t="s">
        <v>636</v>
      </c>
      <c r="E5" s="62" t="s">
        <v>646</v>
      </c>
    </row>
    <row r="6" spans="1:12" x14ac:dyDescent="0.25">
      <c r="E6" s="62" t="s">
        <v>186</v>
      </c>
    </row>
    <row r="8" spans="1:12" x14ac:dyDescent="0.25">
      <c r="G8" s="62" t="s">
        <v>5</v>
      </c>
      <c r="H8" s="62" t="s">
        <v>187</v>
      </c>
      <c r="I8" s="62" t="s">
        <v>6</v>
      </c>
      <c r="J8" s="62" t="s">
        <v>5</v>
      </c>
      <c r="K8" s="62" t="s">
        <v>2346</v>
      </c>
      <c r="L8" s="62" t="s">
        <v>634</v>
      </c>
    </row>
    <row r="9" spans="1:12" x14ac:dyDescent="0.25">
      <c r="F9" s="62" t="s">
        <v>188</v>
      </c>
      <c r="G9" s="62" t="s">
        <v>189</v>
      </c>
      <c r="H9" s="62" t="s">
        <v>7</v>
      </c>
      <c r="I9" s="62" t="s">
        <v>188</v>
      </c>
      <c r="J9" s="62" t="s">
        <v>647</v>
      </c>
      <c r="K9" s="62" t="s">
        <v>647</v>
      </c>
      <c r="L9" s="62" t="s">
        <v>635</v>
      </c>
    </row>
    <row r="10" spans="1:12" x14ac:dyDescent="0.25">
      <c r="A10" s="62" t="s">
        <v>1</v>
      </c>
      <c r="B10" s="62" t="s">
        <v>8</v>
      </c>
      <c r="C10" s="62" t="s">
        <v>9</v>
      </c>
      <c r="D10" s="62" t="s">
        <v>10</v>
      </c>
    </row>
    <row r="11" spans="1:12" x14ac:dyDescent="0.25">
      <c r="B11" s="62" t="s">
        <v>1536</v>
      </c>
      <c r="C11" s="62" t="s">
        <v>190</v>
      </c>
      <c r="D11" s="62" t="s">
        <v>191</v>
      </c>
      <c r="E11" s="62" t="s">
        <v>11</v>
      </c>
      <c r="F11" s="62" t="s">
        <v>648</v>
      </c>
      <c r="G11" s="62" t="s">
        <v>649</v>
      </c>
      <c r="H11" s="62" t="s">
        <v>185</v>
      </c>
      <c r="I11" s="62" t="s">
        <v>650</v>
      </c>
      <c r="J11" s="62" t="s">
        <v>1537</v>
      </c>
      <c r="K11" s="62" t="s">
        <v>651</v>
      </c>
      <c r="L11" s="62" t="s">
        <v>1538</v>
      </c>
    </row>
    <row r="12" spans="1:12" x14ac:dyDescent="0.25">
      <c r="B12" s="62" t="s">
        <v>1539</v>
      </c>
      <c r="C12" s="62" t="s">
        <v>190</v>
      </c>
      <c r="D12" s="62" t="s">
        <v>192</v>
      </c>
      <c r="E12" s="62" t="s">
        <v>12</v>
      </c>
      <c r="F12" s="62" t="s">
        <v>652</v>
      </c>
      <c r="G12" s="62" t="s">
        <v>653</v>
      </c>
      <c r="H12" s="62" t="s">
        <v>185</v>
      </c>
      <c r="I12" s="62" t="s">
        <v>654</v>
      </c>
      <c r="J12" s="62" t="s">
        <v>1540</v>
      </c>
      <c r="K12" s="62" t="s">
        <v>655</v>
      </c>
      <c r="L12" s="62" t="s">
        <v>1541</v>
      </c>
    </row>
    <row r="13" spans="1:12" x14ac:dyDescent="0.25">
      <c r="B13" s="62" t="s">
        <v>1542</v>
      </c>
      <c r="E13" s="62" t="s">
        <v>13</v>
      </c>
      <c r="F13" s="62" t="s">
        <v>656</v>
      </c>
      <c r="G13" s="62" t="s">
        <v>657</v>
      </c>
      <c r="H13" s="62" t="s">
        <v>658</v>
      </c>
      <c r="I13" s="62" t="s">
        <v>659</v>
      </c>
      <c r="J13" s="62" t="s">
        <v>660</v>
      </c>
      <c r="K13" s="62" t="s">
        <v>661</v>
      </c>
      <c r="L13" s="62" t="s">
        <v>1543</v>
      </c>
    </row>
    <row r="14" spans="1:12" x14ac:dyDescent="0.25">
      <c r="B14" s="62" t="s">
        <v>1544</v>
      </c>
    </row>
    <row r="15" spans="1:12" x14ac:dyDescent="0.25">
      <c r="B15" s="62" t="s">
        <v>1545</v>
      </c>
      <c r="C15" s="62" t="s">
        <v>190</v>
      </c>
      <c r="D15" s="62" t="s">
        <v>193</v>
      </c>
      <c r="E15" s="62" t="s">
        <v>14</v>
      </c>
      <c r="F15" s="62" t="s">
        <v>662</v>
      </c>
      <c r="G15" s="62" t="s">
        <v>663</v>
      </c>
      <c r="H15" s="62" t="s">
        <v>185</v>
      </c>
      <c r="I15" s="62" t="s">
        <v>664</v>
      </c>
      <c r="J15" s="62" t="s">
        <v>1546</v>
      </c>
      <c r="K15" s="62" t="s">
        <v>665</v>
      </c>
      <c r="L15" s="62" t="s">
        <v>1547</v>
      </c>
    </row>
    <row r="16" spans="1:12" x14ac:dyDescent="0.25">
      <c r="B16" s="62" t="s">
        <v>1548</v>
      </c>
      <c r="C16" s="62" t="s">
        <v>190</v>
      </c>
      <c r="D16" s="62" t="s">
        <v>194</v>
      </c>
      <c r="E16" s="62" t="s">
        <v>15</v>
      </c>
      <c r="F16" s="62" t="s">
        <v>666</v>
      </c>
      <c r="G16" s="62" t="s">
        <v>667</v>
      </c>
      <c r="H16" s="62" t="s">
        <v>185</v>
      </c>
      <c r="I16" s="62" t="s">
        <v>668</v>
      </c>
      <c r="J16" s="62" t="s">
        <v>1549</v>
      </c>
      <c r="K16" s="62" t="s">
        <v>669</v>
      </c>
      <c r="L16" s="62" t="s">
        <v>1550</v>
      </c>
    </row>
    <row r="17" spans="2:12" x14ac:dyDescent="0.25">
      <c r="B17" s="62" t="s">
        <v>1551</v>
      </c>
      <c r="C17" s="62" t="s">
        <v>190</v>
      </c>
      <c r="D17" s="62" t="s">
        <v>195</v>
      </c>
      <c r="E17" s="62" t="s">
        <v>16</v>
      </c>
      <c r="F17" s="62" t="s">
        <v>670</v>
      </c>
      <c r="G17" s="62" t="s">
        <v>671</v>
      </c>
      <c r="H17" s="62" t="s">
        <v>185</v>
      </c>
      <c r="I17" s="62" t="s">
        <v>672</v>
      </c>
      <c r="J17" s="62" t="s">
        <v>1552</v>
      </c>
      <c r="K17" s="62" t="s">
        <v>673</v>
      </c>
      <c r="L17" s="62" t="s">
        <v>1553</v>
      </c>
    </row>
    <row r="18" spans="2:12" x14ac:dyDescent="0.25">
      <c r="B18" s="62" t="s">
        <v>1554</v>
      </c>
      <c r="E18" s="62" t="s">
        <v>17</v>
      </c>
      <c r="F18" s="62" t="s">
        <v>674</v>
      </c>
      <c r="G18" s="62" t="s">
        <v>675</v>
      </c>
      <c r="H18" s="62" t="s">
        <v>1555</v>
      </c>
      <c r="I18" s="62" t="s">
        <v>676</v>
      </c>
      <c r="J18" s="62" t="s">
        <v>677</v>
      </c>
      <c r="K18" s="62" t="s">
        <v>678</v>
      </c>
      <c r="L18" s="62" t="s">
        <v>1556</v>
      </c>
    </row>
    <row r="19" spans="2:12" x14ac:dyDescent="0.25">
      <c r="B19" s="62" t="s">
        <v>1557</v>
      </c>
    </row>
    <row r="20" spans="2:12" x14ac:dyDescent="0.25">
      <c r="B20" s="62" t="s">
        <v>1558</v>
      </c>
      <c r="C20" s="62" t="s">
        <v>190</v>
      </c>
      <c r="D20" s="62" t="s">
        <v>199</v>
      </c>
      <c r="E20" s="62" t="s">
        <v>18</v>
      </c>
      <c r="F20" s="62" t="s">
        <v>679</v>
      </c>
      <c r="G20" s="62" t="s">
        <v>680</v>
      </c>
      <c r="H20" s="62" t="s">
        <v>185</v>
      </c>
      <c r="I20" s="62" t="s">
        <v>681</v>
      </c>
      <c r="J20" s="62" t="s">
        <v>1559</v>
      </c>
      <c r="K20" s="62" t="s">
        <v>682</v>
      </c>
      <c r="L20" s="62" t="s">
        <v>1560</v>
      </c>
    </row>
    <row r="21" spans="2:12" x14ac:dyDescent="0.25">
      <c r="B21" s="62" t="s">
        <v>1561</v>
      </c>
      <c r="C21" s="62" t="s">
        <v>190</v>
      </c>
      <c r="D21" s="62" t="s">
        <v>200</v>
      </c>
      <c r="E21" s="62" t="s">
        <v>19</v>
      </c>
      <c r="F21" s="62" t="s">
        <v>683</v>
      </c>
      <c r="G21" s="62" t="s">
        <v>684</v>
      </c>
      <c r="H21" s="62" t="s">
        <v>185</v>
      </c>
      <c r="I21" s="62" t="s">
        <v>685</v>
      </c>
      <c r="J21" s="62" t="s">
        <v>1562</v>
      </c>
      <c r="K21" s="62" t="s">
        <v>686</v>
      </c>
      <c r="L21" s="62" t="s">
        <v>1563</v>
      </c>
    </row>
    <row r="22" spans="2:12" x14ac:dyDescent="0.25">
      <c r="B22" s="62" t="s">
        <v>1564</v>
      </c>
      <c r="C22" s="62" t="s">
        <v>190</v>
      </c>
      <c r="D22" s="62" t="s">
        <v>201</v>
      </c>
      <c r="E22" s="62" t="s">
        <v>20</v>
      </c>
      <c r="F22" s="62" t="s">
        <v>687</v>
      </c>
      <c r="G22" s="62" t="s">
        <v>688</v>
      </c>
      <c r="H22" s="62" t="s">
        <v>185</v>
      </c>
      <c r="I22" s="62" t="s">
        <v>689</v>
      </c>
      <c r="J22" s="62" t="s">
        <v>1565</v>
      </c>
      <c r="K22" s="62" t="s">
        <v>690</v>
      </c>
      <c r="L22" s="62" t="s">
        <v>1566</v>
      </c>
    </row>
    <row r="23" spans="2:12" x14ac:dyDescent="0.25">
      <c r="B23" s="62" t="s">
        <v>1567</v>
      </c>
      <c r="C23" s="62" t="s">
        <v>190</v>
      </c>
      <c r="D23" s="62" t="s">
        <v>202</v>
      </c>
      <c r="E23" s="62" t="s">
        <v>21</v>
      </c>
      <c r="F23" s="62" t="s">
        <v>691</v>
      </c>
      <c r="G23" s="62" t="s">
        <v>692</v>
      </c>
      <c r="H23" s="62" t="s">
        <v>185</v>
      </c>
      <c r="I23" s="62" t="s">
        <v>693</v>
      </c>
      <c r="J23" s="62" t="s">
        <v>1568</v>
      </c>
      <c r="K23" s="62" t="s">
        <v>694</v>
      </c>
      <c r="L23" s="62" t="s">
        <v>1569</v>
      </c>
    </row>
    <row r="24" spans="2:12" x14ac:dyDescent="0.25">
      <c r="B24" s="62" t="s">
        <v>1570</v>
      </c>
      <c r="E24" s="62" t="s">
        <v>22</v>
      </c>
      <c r="F24" s="62" t="s">
        <v>695</v>
      </c>
      <c r="G24" s="62" t="s">
        <v>696</v>
      </c>
      <c r="H24" s="62" t="s">
        <v>697</v>
      </c>
      <c r="I24" s="62" t="s">
        <v>698</v>
      </c>
      <c r="J24" s="62" t="s">
        <v>699</v>
      </c>
      <c r="K24" s="62" t="s">
        <v>700</v>
      </c>
      <c r="L24" s="62" t="s">
        <v>1571</v>
      </c>
    </row>
    <row r="25" spans="2:12" x14ac:dyDescent="0.25">
      <c r="B25" s="62" t="s">
        <v>1572</v>
      </c>
    </row>
    <row r="26" spans="2:12" x14ac:dyDescent="0.25">
      <c r="B26" s="62" t="s">
        <v>1573</v>
      </c>
      <c r="C26" s="62" t="s">
        <v>190</v>
      </c>
      <c r="D26" s="62" t="s">
        <v>207</v>
      </c>
      <c r="E26" s="62" t="s">
        <v>23</v>
      </c>
      <c r="F26" s="62" t="s">
        <v>701</v>
      </c>
      <c r="G26" s="62" t="s">
        <v>702</v>
      </c>
      <c r="H26" s="62" t="s">
        <v>185</v>
      </c>
      <c r="I26" s="62" t="s">
        <v>703</v>
      </c>
      <c r="J26" s="62" t="s">
        <v>1574</v>
      </c>
      <c r="K26" s="62" t="s">
        <v>704</v>
      </c>
      <c r="L26" s="62" t="s">
        <v>1575</v>
      </c>
    </row>
    <row r="27" spans="2:12" x14ac:dyDescent="0.25">
      <c r="B27" s="62" t="s">
        <v>1576</v>
      </c>
      <c r="C27" s="62" t="s">
        <v>190</v>
      </c>
      <c r="D27" s="62" t="s">
        <v>208</v>
      </c>
      <c r="E27" s="62" t="s">
        <v>24</v>
      </c>
      <c r="F27" s="62" t="s">
        <v>705</v>
      </c>
      <c r="G27" s="62" t="s">
        <v>706</v>
      </c>
      <c r="H27" s="62" t="s">
        <v>185</v>
      </c>
      <c r="I27" s="62" t="s">
        <v>707</v>
      </c>
      <c r="J27" s="62" t="s">
        <v>1577</v>
      </c>
      <c r="K27" s="62" t="s">
        <v>708</v>
      </c>
      <c r="L27" s="62" t="s">
        <v>1578</v>
      </c>
    </row>
    <row r="28" spans="2:12" x14ac:dyDescent="0.25">
      <c r="B28" s="62" t="s">
        <v>1579</v>
      </c>
      <c r="C28" s="62" t="s">
        <v>190</v>
      </c>
      <c r="D28" s="62" t="s">
        <v>209</v>
      </c>
      <c r="E28" s="62" t="s">
        <v>25</v>
      </c>
      <c r="F28" s="62" t="s">
        <v>709</v>
      </c>
      <c r="G28" s="62" t="s">
        <v>710</v>
      </c>
      <c r="H28" s="62" t="s">
        <v>185</v>
      </c>
      <c r="I28" s="62" t="s">
        <v>711</v>
      </c>
      <c r="J28" s="62" t="s">
        <v>1580</v>
      </c>
      <c r="K28" s="62" t="s">
        <v>712</v>
      </c>
      <c r="L28" s="62" t="s">
        <v>1581</v>
      </c>
    </row>
    <row r="29" spans="2:12" x14ac:dyDescent="0.25">
      <c r="B29" s="62" t="s">
        <v>1582</v>
      </c>
      <c r="C29" s="62" t="s">
        <v>190</v>
      </c>
      <c r="D29" s="62" t="s">
        <v>210</v>
      </c>
      <c r="E29" s="62" t="s">
        <v>26</v>
      </c>
      <c r="F29" s="62" t="s">
        <v>713</v>
      </c>
      <c r="G29" s="62" t="s">
        <v>714</v>
      </c>
      <c r="H29" s="62" t="s">
        <v>185</v>
      </c>
      <c r="I29" s="62" t="s">
        <v>715</v>
      </c>
      <c r="J29" s="62" t="s">
        <v>1583</v>
      </c>
      <c r="K29" s="62" t="s">
        <v>716</v>
      </c>
      <c r="L29" s="62" t="s">
        <v>1584</v>
      </c>
    </row>
    <row r="30" spans="2:12" x14ac:dyDescent="0.25">
      <c r="B30" s="62" t="s">
        <v>1585</v>
      </c>
      <c r="C30" s="62" t="s">
        <v>190</v>
      </c>
      <c r="D30" s="62" t="s">
        <v>211</v>
      </c>
      <c r="E30" s="62" t="s">
        <v>27</v>
      </c>
      <c r="F30" s="62" t="s">
        <v>717</v>
      </c>
      <c r="G30" s="62" t="s">
        <v>718</v>
      </c>
      <c r="H30" s="62" t="s">
        <v>185</v>
      </c>
      <c r="I30" s="62" t="s">
        <v>719</v>
      </c>
      <c r="J30" s="62" t="s">
        <v>1586</v>
      </c>
      <c r="K30" s="62" t="s">
        <v>720</v>
      </c>
      <c r="L30" s="62" t="s">
        <v>1587</v>
      </c>
    </row>
    <row r="31" spans="2:12" x14ac:dyDescent="0.25">
      <c r="B31" s="62" t="s">
        <v>1588</v>
      </c>
      <c r="E31" s="62" t="s">
        <v>28</v>
      </c>
      <c r="F31" s="62" t="s">
        <v>721</v>
      </c>
      <c r="G31" s="62" t="s">
        <v>722</v>
      </c>
      <c r="H31" s="62" t="s">
        <v>723</v>
      </c>
      <c r="I31" s="62" t="s">
        <v>724</v>
      </c>
      <c r="J31" s="62" t="s">
        <v>725</v>
      </c>
      <c r="K31" s="62" t="s">
        <v>726</v>
      </c>
      <c r="L31" s="62" t="s">
        <v>1589</v>
      </c>
    </row>
    <row r="32" spans="2:12" x14ac:dyDescent="0.25">
      <c r="B32" s="62" t="s">
        <v>1590</v>
      </c>
    </row>
    <row r="33" spans="2:12" x14ac:dyDescent="0.25">
      <c r="B33" s="62" t="s">
        <v>1591</v>
      </c>
      <c r="C33" s="62" t="s">
        <v>190</v>
      </c>
      <c r="D33" s="62" t="s">
        <v>216</v>
      </c>
      <c r="E33" s="62" t="s">
        <v>29</v>
      </c>
      <c r="F33" s="62" t="s">
        <v>727</v>
      </c>
      <c r="G33" s="62" t="s">
        <v>728</v>
      </c>
      <c r="H33" s="62" t="s">
        <v>185</v>
      </c>
      <c r="I33" s="62" t="s">
        <v>729</v>
      </c>
      <c r="J33" s="62" t="s">
        <v>1592</v>
      </c>
      <c r="K33" s="62" t="s">
        <v>730</v>
      </c>
      <c r="L33" s="62" t="s">
        <v>1593</v>
      </c>
    </row>
    <row r="34" spans="2:12" x14ac:dyDescent="0.25">
      <c r="B34" s="62" t="s">
        <v>1594</v>
      </c>
      <c r="C34" s="62" t="s">
        <v>190</v>
      </c>
      <c r="D34" s="62" t="s">
        <v>217</v>
      </c>
      <c r="E34" s="62" t="s">
        <v>30</v>
      </c>
      <c r="F34" s="62" t="s">
        <v>731</v>
      </c>
      <c r="G34" s="62" t="s">
        <v>732</v>
      </c>
      <c r="H34" s="62" t="s">
        <v>185</v>
      </c>
      <c r="I34" s="62" t="s">
        <v>733</v>
      </c>
      <c r="J34" s="62" t="s">
        <v>1595</v>
      </c>
      <c r="K34" s="62" t="s">
        <v>734</v>
      </c>
      <c r="L34" s="62" t="s">
        <v>1596</v>
      </c>
    </row>
    <row r="35" spans="2:12" x14ac:dyDescent="0.25">
      <c r="B35" s="62" t="s">
        <v>1597</v>
      </c>
      <c r="C35" s="62" t="s">
        <v>190</v>
      </c>
      <c r="D35" s="62" t="s">
        <v>218</v>
      </c>
      <c r="E35" s="62" t="s">
        <v>31</v>
      </c>
      <c r="F35" s="62" t="s">
        <v>735</v>
      </c>
      <c r="G35" s="62" t="s">
        <v>736</v>
      </c>
      <c r="H35" s="62" t="s">
        <v>185</v>
      </c>
      <c r="I35" s="62" t="s">
        <v>737</v>
      </c>
      <c r="J35" s="62" t="s">
        <v>1598</v>
      </c>
      <c r="K35" s="62" t="s">
        <v>738</v>
      </c>
      <c r="L35" s="62" t="s">
        <v>1599</v>
      </c>
    </row>
    <row r="36" spans="2:12" x14ac:dyDescent="0.25">
      <c r="B36" s="62" t="s">
        <v>1600</v>
      </c>
      <c r="E36" s="62" t="s">
        <v>32</v>
      </c>
      <c r="F36" s="62" t="s">
        <v>739</v>
      </c>
      <c r="G36" s="62" t="s">
        <v>740</v>
      </c>
      <c r="H36" s="62" t="s">
        <v>741</v>
      </c>
      <c r="I36" s="62" t="s">
        <v>742</v>
      </c>
      <c r="J36" s="62" t="s">
        <v>743</v>
      </c>
      <c r="K36" s="62" t="s">
        <v>744</v>
      </c>
      <c r="L36" s="62" t="s">
        <v>1601</v>
      </c>
    </row>
    <row r="37" spans="2:12" x14ac:dyDescent="0.25">
      <c r="B37" s="62" t="s">
        <v>632</v>
      </c>
    </row>
    <row r="38" spans="2:12" x14ac:dyDescent="0.25">
      <c r="B38" s="62" t="s">
        <v>1602</v>
      </c>
      <c r="C38" s="62" t="s">
        <v>190</v>
      </c>
      <c r="D38" s="62" t="s">
        <v>223</v>
      </c>
      <c r="E38" s="62" t="s">
        <v>33</v>
      </c>
      <c r="F38" s="62" t="s">
        <v>745</v>
      </c>
      <c r="G38" s="62" t="s">
        <v>746</v>
      </c>
      <c r="H38" s="62" t="s">
        <v>185</v>
      </c>
      <c r="I38" s="62" t="s">
        <v>747</v>
      </c>
      <c r="J38" s="62" t="s">
        <v>1603</v>
      </c>
      <c r="K38" s="62" t="s">
        <v>748</v>
      </c>
      <c r="L38" s="62" t="s">
        <v>1604</v>
      </c>
    </row>
    <row r="39" spans="2:12" x14ac:dyDescent="0.25">
      <c r="B39" s="62" t="s">
        <v>1605</v>
      </c>
      <c r="E39" s="62" t="s">
        <v>34</v>
      </c>
      <c r="F39" s="62" t="s">
        <v>749</v>
      </c>
      <c r="G39" s="62" t="s">
        <v>750</v>
      </c>
      <c r="H39" s="62" t="s">
        <v>751</v>
      </c>
      <c r="I39" s="62" t="s">
        <v>752</v>
      </c>
      <c r="J39" s="62" t="s">
        <v>753</v>
      </c>
      <c r="K39" s="62" t="s">
        <v>754</v>
      </c>
      <c r="L39" s="62" t="s">
        <v>1606</v>
      </c>
    </row>
    <row r="40" spans="2:12" x14ac:dyDescent="0.25">
      <c r="B40" s="62" t="s">
        <v>1607</v>
      </c>
    </row>
    <row r="41" spans="2:12" x14ac:dyDescent="0.25">
      <c r="B41" s="62" t="s">
        <v>1608</v>
      </c>
      <c r="E41" s="62" t="s">
        <v>35</v>
      </c>
      <c r="F41" s="62" t="s">
        <v>755</v>
      </c>
      <c r="G41" s="62" t="s">
        <v>756</v>
      </c>
      <c r="H41" s="62" t="s">
        <v>757</v>
      </c>
      <c r="I41" s="62" t="s">
        <v>758</v>
      </c>
      <c r="J41" s="62" t="s">
        <v>759</v>
      </c>
      <c r="K41" s="62" t="s">
        <v>760</v>
      </c>
      <c r="L41" s="62" t="s">
        <v>1609</v>
      </c>
    </row>
    <row r="42" spans="2:12" x14ac:dyDescent="0.25">
      <c r="B42" s="62" t="s">
        <v>1610</v>
      </c>
    </row>
    <row r="43" spans="2:12" x14ac:dyDescent="0.25">
      <c r="B43" s="62" t="s">
        <v>1611</v>
      </c>
      <c r="C43" s="62" t="s">
        <v>224</v>
      </c>
      <c r="D43" s="62" t="s">
        <v>225</v>
      </c>
      <c r="E43" s="62" t="s">
        <v>36</v>
      </c>
      <c r="F43" s="62" t="s">
        <v>761</v>
      </c>
      <c r="G43" s="62" t="s">
        <v>762</v>
      </c>
      <c r="H43" s="62" t="s">
        <v>185</v>
      </c>
      <c r="I43" s="62" t="s">
        <v>763</v>
      </c>
      <c r="J43" s="62" t="s">
        <v>1612</v>
      </c>
      <c r="K43" s="62" t="s">
        <v>764</v>
      </c>
      <c r="L43" s="62" t="s">
        <v>1613</v>
      </c>
    </row>
    <row r="44" spans="2:12" x14ac:dyDescent="0.25">
      <c r="B44" s="62" t="s">
        <v>1614</v>
      </c>
      <c r="C44" s="62" t="s">
        <v>224</v>
      </c>
      <c r="D44" s="62" t="s">
        <v>226</v>
      </c>
      <c r="E44" s="62" t="s">
        <v>37</v>
      </c>
      <c r="F44" s="62" t="s">
        <v>765</v>
      </c>
      <c r="G44" s="62" t="s">
        <v>766</v>
      </c>
      <c r="H44" s="62" t="s">
        <v>185</v>
      </c>
      <c r="I44" s="62" t="s">
        <v>767</v>
      </c>
      <c r="J44" s="62" t="s">
        <v>1615</v>
      </c>
      <c r="K44" s="62" t="s">
        <v>768</v>
      </c>
      <c r="L44" s="62" t="s">
        <v>1616</v>
      </c>
    </row>
    <row r="45" spans="2:12" x14ac:dyDescent="0.25">
      <c r="B45" s="62" t="s">
        <v>1617</v>
      </c>
      <c r="C45" s="62" t="s">
        <v>224</v>
      </c>
      <c r="D45" s="62" t="s">
        <v>227</v>
      </c>
      <c r="E45" s="62" t="s">
        <v>38</v>
      </c>
      <c r="F45" s="62" t="s">
        <v>769</v>
      </c>
      <c r="G45" s="62" t="s">
        <v>770</v>
      </c>
      <c r="H45" s="62" t="s">
        <v>185</v>
      </c>
      <c r="I45" s="62" t="s">
        <v>771</v>
      </c>
      <c r="J45" s="62" t="s">
        <v>1618</v>
      </c>
      <c r="K45" s="62" t="s">
        <v>772</v>
      </c>
      <c r="L45" s="62" t="s">
        <v>1619</v>
      </c>
    </row>
    <row r="46" spans="2:12" x14ac:dyDescent="0.25">
      <c r="B46" s="62" t="s">
        <v>1620</v>
      </c>
      <c r="C46" s="62" t="s">
        <v>224</v>
      </c>
      <c r="D46" s="62" t="s">
        <v>228</v>
      </c>
      <c r="E46" s="62" t="s">
        <v>39</v>
      </c>
      <c r="F46" s="62" t="s">
        <v>773</v>
      </c>
      <c r="G46" s="62" t="s">
        <v>774</v>
      </c>
      <c r="H46" s="62" t="s">
        <v>185</v>
      </c>
      <c r="I46" s="62" t="s">
        <v>775</v>
      </c>
      <c r="J46" s="62" t="s">
        <v>1621</v>
      </c>
      <c r="K46" s="62" t="s">
        <v>776</v>
      </c>
      <c r="L46" s="62" t="s">
        <v>1622</v>
      </c>
    </row>
    <row r="47" spans="2:12" x14ac:dyDescent="0.25">
      <c r="B47" s="62" t="s">
        <v>1623</v>
      </c>
      <c r="C47" s="62" t="s">
        <v>224</v>
      </c>
      <c r="D47" s="62" t="s">
        <v>229</v>
      </c>
      <c r="E47" s="62" t="s">
        <v>40</v>
      </c>
      <c r="F47" s="62" t="s">
        <v>777</v>
      </c>
      <c r="G47" s="62" t="s">
        <v>778</v>
      </c>
      <c r="H47" s="62" t="s">
        <v>185</v>
      </c>
      <c r="I47" s="62" t="s">
        <v>779</v>
      </c>
      <c r="J47" s="62" t="s">
        <v>1624</v>
      </c>
      <c r="K47" s="62" t="s">
        <v>780</v>
      </c>
      <c r="L47" s="62" t="s">
        <v>1625</v>
      </c>
    </row>
    <row r="48" spans="2:12" x14ac:dyDescent="0.25">
      <c r="B48" s="62" t="s">
        <v>1626</v>
      </c>
      <c r="E48" s="62" t="s">
        <v>41</v>
      </c>
      <c r="F48" s="62" t="s">
        <v>781</v>
      </c>
      <c r="G48" s="62" t="s">
        <v>782</v>
      </c>
      <c r="H48" s="62" t="s">
        <v>783</v>
      </c>
      <c r="I48" s="62" t="s">
        <v>784</v>
      </c>
      <c r="J48" s="62" t="s">
        <v>785</v>
      </c>
      <c r="K48" s="62" t="s">
        <v>786</v>
      </c>
      <c r="L48" s="62" t="s">
        <v>1627</v>
      </c>
    </row>
    <row r="49" spans="2:12" x14ac:dyDescent="0.25">
      <c r="B49" s="62" t="s">
        <v>1628</v>
      </c>
    </row>
    <row r="50" spans="2:12" x14ac:dyDescent="0.25">
      <c r="B50" s="62" t="s">
        <v>1629</v>
      </c>
      <c r="C50" s="62" t="s">
        <v>224</v>
      </c>
      <c r="D50" s="62" t="s">
        <v>230</v>
      </c>
      <c r="E50" s="62" t="s">
        <v>42</v>
      </c>
      <c r="F50" s="62" t="s">
        <v>787</v>
      </c>
      <c r="G50" s="62" t="s">
        <v>788</v>
      </c>
      <c r="H50" s="62" t="s">
        <v>185</v>
      </c>
      <c r="I50" s="62" t="s">
        <v>789</v>
      </c>
      <c r="J50" s="62" t="s">
        <v>1630</v>
      </c>
      <c r="K50" s="62" t="s">
        <v>790</v>
      </c>
      <c r="L50" s="62" t="s">
        <v>1631</v>
      </c>
    </row>
    <row r="51" spans="2:12" x14ac:dyDescent="0.25">
      <c r="B51" s="62" t="s">
        <v>1632</v>
      </c>
      <c r="C51" s="62" t="s">
        <v>224</v>
      </c>
      <c r="D51" s="62" t="s">
        <v>231</v>
      </c>
      <c r="E51" s="62" t="s">
        <v>43</v>
      </c>
      <c r="F51" s="62" t="s">
        <v>791</v>
      </c>
      <c r="G51" s="62" t="s">
        <v>792</v>
      </c>
      <c r="H51" s="62" t="s">
        <v>185</v>
      </c>
      <c r="I51" s="62" t="s">
        <v>793</v>
      </c>
      <c r="J51" s="62" t="s">
        <v>1633</v>
      </c>
      <c r="K51" s="62" t="s">
        <v>794</v>
      </c>
      <c r="L51" s="62" t="s">
        <v>1634</v>
      </c>
    </row>
    <row r="52" spans="2:12" x14ac:dyDescent="0.25">
      <c r="B52" s="62" t="s">
        <v>1635</v>
      </c>
      <c r="C52" s="62" t="s">
        <v>224</v>
      </c>
      <c r="D52" s="62" t="s">
        <v>232</v>
      </c>
      <c r="E52" s="62" t="s">
        <v>44</v>
      </c>
      <c r="F52" s="62" t="s">
        <v>795</v>
      </c>
      <c r="G52" s="62" t="s">
        <v>796</v>
      </c>
      <c r="H52" s="62" t="s">
        <v>185</v>
      </c>
      <c r="I52" s="62" t="s">
        <v>797</v>
      </c>
      <c r="J52" s="62" t="s">
        <v>1636</v>
      </c>
      <c r="K52" s="62" t="s">
        <v>798</v>
      </c>
      <c r="L52" s="62" t="s">
        <v>1637</v>
      </c>
    </row>
    <row r="53" spans="2:12" x14ac:dyDescent="0.25">
      <c r="B53" s="62" t="s">
        <v>1638</v>
      </c>
      <c r="C53" s="62" t="s">
        <v>224</v>
      </c>
      <c r="D53" s="62" t="s">
        <v>233</v>
      </c>
      <c r="E53" s="62" t="s">
        <v>45</v>
      </c>
      <c r="F53" s="62" t="s">
        <v>799</v>
      </c>
      <c r="G53" s="62" t="s">
        <v>800</v>
      </c>
      <c r="H53" s="62" t="s">
        <v>185</v>
      </c>
      <c r="I53" s="62" t="s">
        <v>801</v>
      </c>
      <c r="J53" s="62" t="s">
        <v>1639</v>
      </c>
      <c r="K53" s="62" t="s">
        <v>802</v>
      </c>
      <c r="L53" s="62" t="s">
        <v>1640</v>
      </c>
    </row>
    <row r="54" spans="2:12" x14ac:dyDescent="0.25">
      <c r="B54" s="62" t="s">
        <v>1641</v>
      </c>
      <c r="C54" s="62" t="s">
        <v>224</v>
      </c>
      <c r="D54" s="62" t="s">
        <v>234</v>
      </c>
      <c r="E54" s="62" t="s">
        <v>46</v>
      </c>
      <c r="F54" s="62" t="s">
        <v>803</v>
      </c>
      <c r="G54" s="62" t="s">
        <v>804</v>
      </c>
      <c r="H54" s="62" t="s">
        <v>185</v>
      </c>
      <c r="I54" s="62" t="s">
        <v>805</v>
      </c>
      <c r="J54" s="62" t="s">
        <v>1642</v>
      </c>
      <c r="K54" s="62" t="s">
        <v>806</v>
      </c>
      <c r="L54" s="62" t="s">
        <v>1643</v>
      </c>
    </row>
    <row r="55" spans="2:12" x14ac:dyDescent="0.25">
      <c r="B55" s="62" t="s">
        <v>1644</v>
      </c>
      <c r="C55" s="62" t="s">
        <v>224</v>
      </c>
      <c r="D55" s="62" t="s">
        <v>235</v>
      </c>
      <c r="E55" s="62" t="s">
        <v>47</v>
      </c>
      <c r="F55" s="62" t="s">
        <v>807</v>
      </c>
      <c r="G55" s="62" t="s">
        <v>808</v>
      </c>
      <c r="H55" s="62" t="s">
        <v>185</v>
      </c>
      <c r="I55" s="62" t="s">
        <v>809</v>
      </c>
      <c r="J55" s="62" t="s">
        <v>1645</v>
      </c>
      <c r="K55" s="62" t="s">
        <v>810</v>
      </c>
      <c r="L55" s="62" t="s">
        <v>1646</v>
      </c>
    </row>
    <row r="56" spans="2:12" x14ac:dyDescent="0.25">
      <c r="B56" s="62" t="s">
        <v>1647</v>
      </c>
      <c r="E56" s="62" t="s">
        <v>48</v>
      </c>
      <c r="F56" s="62" t="s">
        <v>811</v>
      </c>
      <c r="G56" s="62" t="s">
        <v>812</v>
      </c>
      <c r="H56" s="62" t="s">
        <v>813</v>
      </c>
      <c r="I56" s="62" t="s">
        <v>814</v>
      </c>
      <c r="J56" s="62" t="s">
        <v>815</v>
      </c>
      <c r="K56" s="62" t="s">
        <v>816</v>
      </c>
      <c r="L56" s="62" t="s">
        <v>1648</v>
      </c>
    </row>
    <row r="57" spans="2:12" x14ac:dyDescent="0.25">
      <c r="B57" s="62" t="s">
        <v>1649</v>
      </c>
    </row>
    <row r="58" spans="2:12" x14ac:dyDescent="0.25">
      <c r="B58" s="62" t="s">
        <v>1650</v>
      </c>
      <c r="C58" s="62" t="s">
        <v>224</v>
      </c>
      <c r="D58" s="62" t="s">
        <v>236</v>
      </c>
      <c r="E58" s="62" t="s">
        <v>49</v>
      </c>
      <c r="F58" s="62" t="s">
        <v>817</v>
      </c>
      <c r="G58" s="62" t="s">
        <v>818</v>
      </c>
      <c r="H58" s="62" t="s">
        <v>185</v>
      </c>
      <c r="I58" s="62" t="s">
        <v>819</v>
      </c>
      <c r="J58" s="62" t="s">
        <v>1651</v>
      </c>
      <c r="K58" s="62" t="s">
        <v>820</v>
      </c>
      <c r="L58" s="62" t="s">
        <v>1652</v>
      </c>
    </row>
    <row r="59" spans="2:12" x14ac:dyDescent="0.25">
      <c r="B59" s="62" t="s">
        <v>1653</v>
      </c>
      <c r="C59" s="62" t="s">
        <v>224</v>
      </c>
      <c r="D59" s="62" t="s">
        <v>237</v>
      </c>
      <c r="E59" s="62" t="s">
        <v>50</v>
      </c>
      <c r="F59" s="62" t="s">
        <v>821</v>
      </c>
      <c r="G59" s="62" t="s">
        <v>822</v>
      </c>
      <c r="H59" s="62" t="s">
        <v>185</v>
      </c>
      <c r="I59" s="62" t="s">
        <v>823</v>
      </c>
      <c r="J59" s="62" t="s">
        <v>1654</v>
      </c>
      <c r="K59" s="62" t="s">
        <v>824</v>
      </c>
      <c r="L59" s="62" t="s">
        <v>1655</v>
      </c>
    </row>
    <row r="60" spans="2:12" x14ac:dyDescent="0.25">
      <c r="B60" s="62" t="s">
        <v>1656</v>
      </c>
      <c r="C60" s="62" t="s">
        <v>224</v>
      </c>
      <c r="D60" s="62" t="s">
        <v>238</v>
      </c>
      <c r="E60" s="62" t="s">
        <v>51</v>
      </c>
      <c r="F60" s="62" t="s">
        <v>825</v>
      </c>
      <c r="G60" s="62" t="s">
        <v>826</v>
      </c>
      <c r="H60" s="62" t="s">
        <v>185</v>
      </c>
      <c r="I60" s="62" t="s">
        <v>827</v>
      </c>
      <c r="J60" s="62" t="s">
        <v>1657</v>
      </c>
      <c r="K60" s="62" t="s">
        <v>828</v>
      </c>
      <c r="L60" s="62" t="s">
        <v>1658</v>
      </c>
    </row>
    <row r="61" spans="2:12" x14ac:dyDescent="0.25">
      <c r="B61" s="62" t="s">
        <v>1659</v>
      </c>
      <c r="C61" s="62" t="s">
        <v>224</v>
      </c>
      <c r="D61" s="62" t="s">
        <v>239</v>
      </c>
      <c r="E61" s="62" t="s">
        <v>52</v>
      </c>
      <c r="F61" s="62" t="s">
        <v>829</v>
      </c>
      <c r="G61" s="62" t="s">
        <v>830</v>
      </c>
      <c r="H61" s="62" t="s">
        <v>185</v>
      </c>
      <c r="I61" s="62" t="s">
        <v>831</v>
      </c>
      <c r="J61" s="62" t="s">
        <v>1660</v>
      </c>
      <c r="K61" s="62" t="s">
        <v>832</v>
      </c>
      <c r="L61" s="62" t="s">
        <v>1661</v>
      </c>
    </row>
    <row r="62" spans="2:12" x14ac:dyDescent="0.25">
      <c r="B62" s="62" t="s">
        <v>1662</v>
      </c>
      <c r="C62" s="62" t="s">
        <v>224</v>
      </c>
      <c r="D62" s="62" t="s">
        <v>240</v>
      </c>
      <c r="E62" s="62" t="s">
        <v>53</v>
      </c>
      <c r="F62" s="62" t="s">
        <v>833</v>
      </c>
      <c r="G62" s="62" t="s">
        <v>834</v>
      </c>
      <c r="H62" s="62" t="s">
        <v>185</v>
      </c>
      <c r="I62" s="62" t="s">
        <v>835</v>
      </c>
      <c r="J62" s="62" t="s">
        <v>1663</v>
      </c>
      <c r="K62" s="62" t="s">
        <v>836</v>
      </c>
      <c r="L62" s="62" t="s">
        <v>1664</v>
      </c>
    </row>
    <row r="63" spans="2:12" x14ac:dyDescent="0.25">
      <c r="B63" s="62" t="s">
        <v>1665</v>
      </c>
      <c r="C63" s="62" t="s">
        <v>224</v>
      </c>
      <c r="D63" s="62" t="s">
        <v>241</v>
      </c>
      <c r="E63" s="62" t="s">
        <v>54</v>
      </c>
      <c r="F63" s="62" t="s">
        <v>837</v>
      </c>
      <c r="G63" s="62" t="s">
        <v>838</v>
      </c>
      <c r="H63" s="62" t="s">
        <v>185</v>
      </c>
      <c r="I63" s="62" t="s">
        <v>839</v>
      </c>
      <c r="J63" s="62" t="s">
        <v>1666</v>
      </c>
      <c r="K63" s="62" t="s">
        <v>840</v>
      </c>
      <c r="L63" s="62" t="s">
        <v>1667</v>
      </c>
    </row>
    <row r="64" spans="2:12" x14ac:dyDescent="0.25">
      <c r="B64" s="62" t="s">
        <v>1668</v>
      </c>
      <c r="C64" s="62" t="s">
        <v>224</v>
      </c>
      <c r="D64" s="62" t="s">
        <v>242</v>
      </c>
      <c r="E64" s="62" t="s">
        <v>55</v>
      </c>
      <c r="F64" s="62" t="s">
        <v>841</v>
      </c>
      <c r="G64" s="62" t="s">
        <v>842</v>
      </c>
      <c r="H64" s="62" t="s">
        <v>185</v>
      </c>
      <c r="I64" s="62" t="s">
        <v>843</v>
      </c>
      <c r="J64" s="62" t="s">
        <v>1669</v>
      </c>
      <c r="K64" s="62" t="s">
        <v>844</v>
      </c>
      <c r="L64" s="62" t="s">
        <v>1670</v>
      </c>
    </row>
    <row r="65" spans="2:12" x14ac:dyDescent="0.25">
      <c r="B65" s="62" t="s">
        <v>1671</v>
      </c>
      <c r="E65" s="62" t="s">
        <v>56</v>
      </c>
      <c r="F65" s="62" t="s">
        <v>845</v>
      </c>
      <c r="G65" s="62" t="s">
        <v>846</v>
      </c>
      <c r="H65" s="62" t="s">
        <v>847</v>
      </c>
      <c r="I65" s="62" t="s">
        <v>848</v>
      </c>
      <c r="J65" s="62" t="s">
        <v>849</v>
      </c>
      <c r="K65" s="62" t="s">
        <v>850</v>
      </c>
      <c r="L65" s="62" t="s">
        <v>1672</v>
      </c>
    </row>
    <row r="66" spans="2:12" x14ac:dyDescent="0.25">
      <c r="B66" s="62" t="s">
        <v>1673</v>
      </c>
    </row>
    <row r="67" spans="2:12" x14ac:dyDescent="0.25">
      <c r="B67" s="62" t="s">
        <v>1674</v>
      </c>
      <c r="C67" s="62" t="s">
        <v>224</v>
      </c>
      <c r="D67" s="62" t="s">
        <v>243</v>
      </c>
      <c r="E67" s="62" t="s">
        <v>57</v>
      </c>
      <c r="F67" s="62" t="s">
        <v>851</v>
      </c>
      <c r="G67" s="62" t="s">
        <v>852</v>
      </c>
      <c r="H67" s="62" t="s">
        <v>185</v>
      </c>
      <c r="I67" s="62" t="s">
        <v>853</v>
      </c>
      <c r="J67" s="62" t="s">
        <v>1675</v>
      </c>
      <c r="K67" s="62" t="s">
        <v>854</v>
      </c>
      <c r="L67" s="62" t="s">
        <v>1676</v>
      </c>
    </row>
    <row r="68" spans="2:12" x14ac:dyDescent="0.25">
      <c r="B68" s="62" t="s">
        <v>1677</v>
      </c>
      <c r="C68" s="62" t="s">
        <v>224</v>
      </c>
      <c r="D68" s="62" t="s">
        <v>244</v>
      </c>
      <c r="E68" s="62" t="s">
        <v>58</v>
      </c>
      <c r="F68" s="62" t="s">
        <v>855</v>
      </c>
      <c r="G68" s="62" t="s">
        <v>856</v>
      </c>
      <c r="H68" s="62" t="s">
        <v>185</v>
      </c>
      <c r="I68" s="62" t="s">
        <v>857</v>
      </c>
      <c r="J68" s="62" t="s">
        <v>1678</v>
      </c>
      <c r="K68" s="62" t="s">
        <v>858</v>
      </c>
      <c r="L68" s="62" t="s">
        <v>1679</v>
      </c>
    </row>
    <row r="69" spans="2:12" x14ac:dyDescent="0.25">
      <c r="B69" s="62" t="s">
        <v>1680</v>
      </c>
      <c r="C69" s="62" t="s">
        <v>224</v>
      </c>
      <c r="D69" s="62" t="s">
        <v>245</v>
      </c>
      <c r="E69" s="62" t="s">
        <v>59</v>
      </c>
      <c r="F69" s="62" t="s">
        <v>859</v>
      </c>
      <c r="G69" s="62" t="s">
        <v>860</v>
      </c>
      <c r="H69" s="62" t="s">
        <v>185</v>
      </c>
      <c r="I69" s="62" t="s">
        <v>861</v>
      </c>
      <c r="J69" s="62" t="s">
        <v>1681</v>
      </c>
      <c r="K69" s="62" t="s">
        <v>862</v>
      </c>
      <c r="L69" s="62" t="s">
        <v>1682</v>
      </c>
    </row>
    <row r="70" spans="2:12" x14ac:dyDescent="0.25">
      <c r="B70" s="62" t="s">
        <v>1683</v>
      </c>
      <c r="C70" s="62" t="s">
        <v>224</v>
      </c>
      <c r="D70" s="62" t="s">
        <v>246</v>
      </c>
      <c r="E70" s="62" t="s">
        <v>60</v>
      </c>
      <c r="F70" s="62" t="s">
        <v>863</v>
      </c>
      <c r="G70" s="62" t="s">
        <v>864</v>
      </c>
      <c r="H70" s="62" t="s">
        <v>185</v>
      </c>
      <c r="I70" s="62" t="s">
        <v>865</v>
      </c>
      <c r="J70" s="62" t="s">
        <v>1684</v>
      </c>
      <c r="K70" s="62" t="s">
        <v>866</v>
      </c>
      <c r="L70" s="62" t="s">
        <v>1685</v>
      </c>
    </row>
    <row r="71" spans="2:12" x14ac:dyDescent="0.25">
      <c r="B71" s="62" t="s">
        <v>1686</v>
      </c>
      <c r="C71" s="62" t="s">
        <v>224</v>
      </c>
      <c r="D71" s="62" t="s">
        <v>247</v>
      </c>
      <c r="E71" s="62" t="s">
        <v>61</v>
      </c>
      <c r="F71" s="62" t="s">
        <v>867</v>
      </c>
      <c r="G71" s="62" t="s">
        <v>868</v>
      </c>
      <c r="H71" s="62" t="s">
        <v>185</v>
      </c>
      <c r="I71" s="62" t="s">
        <v>869</v>
      </c>
      <c r="J71" s="62" t="s">
        <v>1687</v>
      </c>
      <c r="K71" s="62" t="s">
        <v>870</v>
      </c>
      <c r="L71" s="62" t="s">
        <v>1688</v>
      </c>
    </row>
    <row r="72" spans="2:12" x14ac:dyDescent="0.25">
      <c r="B72" s="62" t="s">
        <v>1689</v>
      </c>
      <c r="C72" s="62" t="s">
        <v>224</v>
      </c>
      <c r="D72" s="62" t="s">
        <v>248</v>
      </c>
      <c r="E72" s="62" t="s">
        <v>62</v>
      </c>
      <c r="F72" s="62" t="s">
        <v>871</v>
      </c>
      <c r="G72" s="62" t="s">
        <v>872</v>
      </c>
      <c r="H72" s="62" t="s">
        <v>185</v>
      </c>
      <c r="I72" s="62" t="s">
        <v>873</v>
      </c>
      <c r="J72" s="62" t="s">
        <v>1690</v>
      </c>
      <c r="K72" s="62" t="s">
        <v>874</v>
      </c>
      <c r="L72" s="62" t="s">
        <v>1691</v>
      </c>
    </row>
    <row r="73" spans="2:12" x14ac:dyDescent="0.25">
      <c r="B73" s="62" t="s">
        <v>1692</v>
      </c>
      <c r="C73" s="62" t="s">
        <v>224</v>
      </c>
      <c r="D73" s="62" t="s">
        <v>249</v>
      </c>
      <c r="E73" s="62" t="s">
        <v>63</v>
      </c>
      <c r="F73" s="62" t="s">
        <v>875</v>
      </c>
      <c r="G73" s="62" t="s">
        <v>876</v>
      </c>
      <c r="H73" s="62" t="s">
        <v>185</v>
      </c>
      <c r="I73" s="62" t="s">
        <v>877</v>
      </c>
      <c r="J73" s="62" t="s">
        <v>1693</v>
      </c>
      <c r="K73" s="62" t="s">
        <v>878</v>
      </c>
      <c r="L73" s="62" t="s">
        <v>1694</v>
      </c>
    </row>
    <row r="74" spans="2:12" x14ac:dyDescent="0.25">
      <c r="B74" s="62" t="s">
        <v>1695</v>
      </c>
      <c r="C74" s="62" t="s">
        <v>224</v>
      </c>
      <c r="D74" s="62" t="s">
        <v>250</v>
      </c>
      <c r="E74" s="62" t="s">
        <v>64</v>
      </c>
      <c r="F74" s="62" t="s">
        <v>879</v>
      </c>
      <c r="G74" s="62" t="s">
        <v>880</v>
      </c>
      <c r="H74" s="62" t="s">
        <v>185</v>
      </c>
      <c r="I74" s="62" t="s">
        <v>881</v>
      </c>
      <c r="J74" s="62" t="s">
        <v>1696</v>
      </c>
      <c r="K74" s="62" t="s">
        <v>882</v>
      </c>
      <c r="L74" s="62" t="s">
        <v>1697</v>
      </c>
    </row>
    <row r="75" spans="2:12" x14ac:dyDescent="0.25">
      <c r="B75" s="62" t="s">
        <v>1698</v>
      </c>
      <c r="C75" s="62" t="s">
        <v>224</v>
      </c>
      <c r="D75" s="62" t="s">
        <v>251</v>
      </c>
      <c r="E75" s="62" t="s">
        <v>65</v>
      </c>
      <c r="F75" s="62" t="s">
        <v>883</v>
      </c>
      <c r="G75" s="62" t="s">
        <v>884</v>
      </c>
      <c r="H75" s="62" t="s">
        <v>185</v>
      </c>
      <c r="I75" s="62" t="s">
        <v>885</v>
      </c>
      <c r="J75" s="62" t="s">
        <v>1699</v>
      </c>
      <c r="K75" s="62" t="s">
        <v>886</v>
      </c>
      <c r="L75" s="62" t="s">
        <v>1700</v>
      </c>
    </row>
    <row r="76" spans="2:12" x14ac:dyDescent="0.25">
      <c r="B76" s="62" t="s">
        <v>1701</v>
      </c>
      <c r="C76" s="62" t="s">
        <v>224</v>
      </c>
      <c r="D76" s="62" t="s">
        <v>252</v>
      </c>
      <c r="E76" s="62" t="s">
        <v>66</v>
      </c>
      <c r="F76" s="62" t="s">
        <v>887</v>
      </c>
      <c r="G76" s="62" t="s">
        <v>888</v>
      </c>
      <c r="H76" s="62" t="s">
        <v>185</v>
      </c>
      <c r="I76" s="62" t="s">
        <v>889</v>
      </c>
      <c r="J76" s="62" t="s">
        <v>1702</v>
      </c>
      <c r="K76" s="62" t="s">
        <v>890</v>
      </c>
      <c r="L76" s="62" t="s">
        <v>1703</v>
      </c>
    </row>
    <row r="77" spans="2:12" x14ac:dyDescent="0.25">
      <c r="B77" s="62" t="s">
        <v>1704</v>
      </c>
      <c r="C77" s="62" t="s">
        <v>224</v>
      </c>
      <c r="D77" s="62" t="s">
        <v>253</v>
      </c>
      <c r="E77" s="62" t="s">
        <v>67</v>
      </c>
      <c r="F77" s="62" t="s">
        <v>891</v>
      </c>
      <c r="G77" s="62" t="s">
        <v>892</v>
      </c>
      <c r="H77" s="62" t="s">
        <v>185</v>
      </c>
      <c r="I77" s="62" t="s">
        <v>893</v>
      </c>
      <c r="J77" s="62" t="s">
        <v>1705</v>
      </c>
      <c r="K77" s="62" t="s">
        <v>894</v>
      </c>
      <c r="L77" s="62" t="s">
        <v>1706</v>
      </c>
    </row>
    <row r="78" spans="2:12" x14ac:dyDescent="0.25">
      <c r="B78" s="62" t="s">
        <v>1707</v>
      </c>
      <c r="C78" s="62" t="s">
        <v>224</v>
      </c>
      <c r="D78" s="62" t="s">
        <v>254</v>
      </c>
      <c r="E78" s="62" t="s">
        <v>68</v>
      </c>
      <c r="F78" s="62" t="s">
        <v>895</v>
      </c>
      <c r="G78" s="62" t="s">
        <v>896</v>
      </c>
      <c r="H78" s="62" t="s">
        <v>185</v>
      </c>
      <c r="I78" s="62" t="s">
        <v>897</v>
      </c>
      <c r="J78" s="62" t="s">
        <v>1708</v>
      </c>
      <c r="K78" s="62" t="s">
        <v>898</v>
      </c>
      <c r="L78" s="62" t="s">
        <v>1709</v>
      </c>
    </row>
    <row r="79" spans="2:12" x14ac:dyDescent="0.25">
      <c r="B79" s="62" t="s">
        <v>1710</v>
      </c>
      <c r="C79" s="62" t="s">
        <v>224</v>
      </c>
      <c r="D79" s="62" t="s">
        <v>255</v>
      </c>
      <c r="E79" s="62" t="s">
        <v>69</v>
      </c>
      <c r="F79" s="62" t="s">
        <v>899</v>
      </c>
      <c r="G79" s="62" t="s">
        <v>900</v>
      </c>
      <c r="H79" s="62" t="s">
        <v>185</v>
      </c>
      <c r="I79" s="62" t="s">
        <v>901</v>
      </c>
      <c r="J79" s="62" t="s">
        <v>1711</v>
      </c>
      <c r="K79" s="62" t="s">
        <v>902</v>
      </c>
      <c r="L79" s="62" t="s">
        <v>1712</v>
      </c>
    </row>
    <row r="80" spans="2:12" x14ac:dyDescent="0.25">
      <c r="B80" s="62" t="s">
        <v>1713</v>
      </c>
      <c r="C80" s="62" t="s">
        <v>224</v>
      </c>
      <c r="D80" s="62" t="s">
        <v>256</v>
      </c>
      <c r="E80" s="62" t="s">
        <v>70</v>
      </c>
      <c r="F80" s="62" t="s">
        <v>903</v>
      </c>
      <c r="G80" s="62" t="s">
        <v>904</v>
      </c>
      <c r="H80" s="62" t="s">
        <v>185</v>
      </c>
      <c r="I80" s="62" t="s">
        <v>905</v>
      </c>
      <c r="J80" s="62" t="s">
        <v>1714</v>
      </c>
      <c r="K80" s="62" t="s">
        <v>906</v>
      </c>
      <c r="L80" s="62" t="s">
        <v>1715</v>
      </c>
    </row>
    <row r="81" spans="2:12" x14ac:dyDescent="0.25">
      <c r="B81" s="62" t="s">
        <v>1716</v>
      </c>
      <c r="C81" s="62" t="s">
        <v>224</v>
      </c>
      <c r="D81" s="62" t="s">
        <v>257</v>
      </c>
      <c r="E81" s="62" t="s">
        <v>71</v>
      </c>
      <c r="F81" s="62" t="s">
        <v>907</v>
      </c>
      <c r="G81" s="62" t="s">
        <v>908</v>
      </c>
      <c r="H81" s="62" t="s">
        <v>185</v>
      </c>
      <c r="I81" s="62" t="s">
        <v>909</v>
      </c>
      <c r="J81" s="62" t="s">
        <v>1717</v>
      </c>
      <c r="K81" s="62" t="s">
        <v>910</v>
      </c>
      <c r="L81" s="62" t="s">
        <v>1718</v>
      </c>
    </row>
    <row r="82" spans="2:12" x14ac:dyDescent="0.25">
      <c r="B82" s="62" t="s">
        <v>1719</v>
      </c>
      <c r="C82" s="62" t="s">
        <v>224</v>
      </c>
      <c r="D82" s="62" t="s">
        <v>258</v>
      </c>
      <c r="E82" s="62" t="s">
        <v>72</v>
      </c>
      <c r="F82" s="62" t="s">
        <v>911</v>
      </c>
      <c r="G82" s="62" t="s">
        <v>912</v>
      </c>
      <c r="H82" s="62" t="s">
        <v>185</v>
      </c>
      <c r="I82" s="62" t="s">
        <v>913</v>
      </c>
      <c r="J82" s="62" t="s">
        <v>1720</v>
      </c>
      <c r="K82" s="62" t="s">
        <v>914</v>
      </c>
      <c r="L82" s="62" t="s">
        <v>1721</v>
      </c>
    </row>
    <row r="83" spans="2:12" x14ac:dyDescent="0.25">
      <c r="B83" s="62" t="s">
        <v>1722</v>
      </c>
      <c r="C83" s="62" t="s">
        <v>224</v>
      </c>
      <c r="D83" s="62" t="s">
        <v>259</v>
      </c>
      <c r="E83" s="62" t="s">
        <v>73</v>
      </c>
      <c r="F83" s="62" t="s">
        <v>915</v>
      </c>
      <c r="G83" s="62" t="s">
        <v>916</v>
      </c>
      <c r="H83" s="62" t="s">
        <v>185</v>
      </c>
      <c r="I83" s="62" t="s">
        <v>917</v>
      </c>
      <c r="J83" s="62" t="s">
        <v>1723</v>
      </c>
      <c r="K83" s="62" t="s">
        <v>918</v>
      </c>
      <c r="L83" s="62" t="s">
        <v>1724</v>
      </c>
    </row>
    <row r="84" spans="2:12" x14ac:dyDescent="0.25">
      <c r="B84" s="62" t="s">
        <v>1725</v>
      </c>
      <c r="C84" s="62" t="s">
        <v>224</v>
      </c>
      <c r="D84" s="62" t="s">
        <v>260</v>
      </c>
      <c r="E84" s="62" t="s">
        <v>174</v>
      </c>
      <c r="F84" s="62" t="s">
        <v>919</v>
      </c>
      <c r="G84" s="62" t="s">
        <v>920</v>
      </c>
      <c r="H84" s="62" t="s">
        <v>185</v>
      </c>
      <c r="I84" s="62" t="s">
        <v>921</v>
      </c>
      <c r="J84" s="62" t="s">
        <v>1726</v>
      </c>
      <c r="K84" s="62" t="s">
        <v>922</v>
      </c>
      <c r="L84" s="62" t="s">
        <v>1727</v>
      </c>
    </row>
    <row r="85" spans="2:12" x14ac:dyDescent="0.25">
      <c r="B85" s="62" t="s">
        <v>1728</v>
      </c>
      <c r="C85" s="62" t="s">
        <v>224</v>
      </c>
      <c r="D85" s="62" t="s">
        <v>261</v>
      </c>
      <c r="E85" s="62" t="s">
        <v>74</v>
      </c>
      <c r="F85" s="62" t="s">
        <v>923</v>
      </c>
      <c r="G85" s="62" t="s">
        <v>924</v>
      </c>
      <c r="H85" s="62" t="s">
        <v>185</v>
      </c>
      <c r="I85" s="62" t="s">
        <v>925</v>
      </c>
      <c r="J85" s="62" t="s">
        <v>1729</v>
      </c>
      <c r="K85" s="62" t="s">
        <v>926</v>
      </c>
      <c r="L85" s="62" t="s">
        <v>1730</v>
      </c>
    </row>
    <row r="86" spans="2:12" x14ac:dyDescent="0.25">
      <c r="B86" s="62" t="s">
        <v>1731</v>
      </c>
      <c r="C86" s="62" t="s">
        <v>224</v>
      </c>
      <c r="D86" s="62" t="s">
        <v>262</v>
      </c>
      <c r="E86" s="62" t="s">
        <v>75</v>
      </c>
      <c r="F86" s="62" t="s">
        <v>927</v>
      </c>
      <c r="G86" s="62" t="s">
        <v>928</v>
      </c>
      <c r="H86" s="62" t="s">
        <v>185</v>
      </c>
      <c r="I86" s="62" t="s">
        <v>929</v>
      </c>
      <c r="J86" s="62" t="s">
        <v>1732</v>
      </c>
      <c r="K86" s="62" t="s">
        <v>930</v>
      </c>
      <c r="L86" s="62" t="s">
        <v>1733</v>
      </c>
    </row>
    <row r="87" spans="2:12" x14ac:dyDescent="0.25">
      <c r="B87" s="62" t="s">
        <v>1734</v>
      </c>
      <c r="C87" s="62" t="s">
        <v>224</v>
      </c>
      <c r="D87" s="62" t="s">
        <v>263</v>
      </c>
      <c r="E87" s="62" t="s">
        <v>76</v>
      </c>
      <c r="F87" s="62" t="s">
        <v>931</v>
      </c>
      <c r="G87" s="62" t="s">
        <v>932</v>
      </c>
      <c r="H87" s="62" t="s">
        <v>185</v>
      </c>
      <c r="I87" s="62" t="s">
        <v>933</v>
      </c>
      <c r="J87" s="62" t="s">
        <v>1735</v>
      </c>
      <c r="K87" s="62" t="s">
        <v>934</v>
      </c>
      <c r="L87" s="62" t="s">
        <v>1736</v>
      </c>
    </row>
    <row r="88" spans="2:12" x14ac:dyDescent="0.25">
      <c r="B88" s="62" t="s">
        <v>1737</v>
      </c>
      <c r="C88" s="62" t="s">
        <v>224</v>
      </c>
      <c r="D88" s="62" t="s">
        <v>264</v>
      </c>
      <c r="E88" s="62" t="s">
        <v>77</v>
      </c>
      <c r="F88" s="62" t="s">
        <v>935</v>
      </c>
      <c r="G88" s="62" t="s">
        <v>936</v>
      </c>
      <c r="H88" s="62" t="s">
        <v>185</v>
      </c>
      <c r="I88" s="62" t="s">
        <v>937</v>
      </c>
      <c r="J88" s="62" t="s">
        <v>1738</v>
      </c>
      <c r="K88" s="62" t="s">
        <v>938</v>
      </c>
      <c r="L88" s="62" t="s">
        <v>1739</v>
      </c>
    </row>
    <row r="89" spans="2:12" x14ac:dyDescent="0.25">
      <c r="B89" s="62" t="s">
        <v>1740</v>
      </c>
      <c r="C89" s="62" t="s">
        <v>224</v>
      </c>
      <c r="D89" s="62" t="s">
        <v>265</v>
      </c>
      <c r="E89" s="62" t="s">
        <v>78</v>
      </c>
      <c r="F89" s="62" t="s">
        <v>939</v>
      </c>
      <c r="G89" s="62" t="s">
        <v>940</v>
      </c>
      <c r="H89" s="62" t="s">
        <v>185</v>
      </c>
      <c r="I89" s="62" t="s">
        <v>941</v>
      </c>
      <c r="J89" s="62" t="s">
        <v>1741</v>
      </c>
      <c r="K89" s="62" t="s">
        <v>942</v>
      </c>
      <c r="L89" s="62" t="s">
        <v>1742</v>
      </c>
    </row>
    <row r="90" spans="2:12" x14ac:dyDescent="0.25">
      <c r="B90" s="62" t="s">
        <v>1743</v>
      </c>
      <c r="C90" s="62" t="s">
        <v>224</v>
      </c>
      <c r="D90" s="62" t="s">
        <v>266</v>
      </c>
      <c r="E90" s="62" t="s">
        <v>79</v>
      </c>
      <c r="F90" s="62" t="s">
        <v>943</v>
      </c>
      <c r="G90" s="62" t="s">
        <v>944</v>
      </c>
      <c r="H90" s="62" t="s">
        <v>185</v>
      </c>
      <c r="I90" s="62" t="s">
        <v>945</v>
      </c>
      <c r="J90" s="62" t="s">
        <v>1744</v>
      </c>
      <c r="K90" s="62" t="s">
        <v>946</v>
      </c>
      <c r="L90" s="62" t="s">
        <v>1745</v>
      </c>
    </row>
    <row r="91" spans="2:12" x14ac:dyDescent="0.25">
      <c r="B91" s="62" t="s">
        <v>1746</v>
      </c>
      <c r="E91" s="62" t="s">
        <v>80</v>
      </c>
      <c r="F91" s="62" t="s">
        <v>947</v>
      </c>
      <c r="G91" s="62" t="s">
        <v>948</v>
      </c>
      <c r="H91" s="62" t="s">
        <v>949</v>
      </c>
      <c r="I91" s="62" t="s">
        <v>950</v>
      </c>
      <c r="J91" s="62" t="s">
        <v>951</v>
      </c>
      <c r="K91" s="62" t="s">
        <v>952</v>
      </c>
      <c r="L91" s="62" t="s">
        <v>1747</v>
      </c>
    </row>
    <row r="92" spans="2:12" x14ac:dyDescent="0.25">
      <c r="B92" s="62" t="s">
        <v>1748</v>
      </c>
    </row>
    <row r="93" spans="2:12" x14ac:dyDescent="0.25">
      <c r="B93" s="62" t="s">
        <v>1749</v>
      </c>
      <c r="C93" s="62" t="s">
        <v>224</v>
      </c>
      <c r="D93" s="62" t="s">
        <v>267</v>
      </c>
      <c r="E93" s="62" t="s">
        <v>81</v>
      </c>
      <c r="F93" s="62" t="s">
        <v>953</v>
      </c>
      <c r="G93" s="62" t="s">
        <v>954</v>
      </c>
      <c r="H93" s="62" t="s">
        <v>185</v>
      </c>
      <c r="I93" s="62" t="s">
        <v>955</v>
      </c>
      <c r="J93" s="62" t="s">
        <v>1750</v>
      </c>
      <c r="K93" s="62" t="s">
        <v>956</v>
      </c>
      <c r="L93" s="62" t="s">
        <v>1751</v>
      </c>
    </row>
    <row r="94" spans="2:12" x14ac:dyDescent="0.25">
      <c r="B94" s="62" t="s">
        <v>1752</v>
      </c>
      <c r="C94" s="62" t="s">
        <v>224</v>
      </c>
      <c r="D94" s="62" t="s">
        <v>268</v>
      </c>
      <c r="E94" s="62" t="s">
        <v>82</v>
      </c>
      <c r="F94" s="62" t="s">
        <v>957</v>
      </c>
      <c r="G94" s="62" t="s">
        <v>958</v>
      </c>
      <c r="H94" s="62" t="s">
        <v>185</v>
      </c>
      <c r="I94" s="62" t="s">
        <v>959</v>
      </c>
      <c r="J94" s="62" t="s">
        <v>1753</v>
      </c>
      <c r="K94" s="62" t="s">
        <v>960</v>
      </c>
      <c r="L94" s="62" t="s">
        <v>1754</v>
      </c>
    </row>
    <row r="95" spans="2:12" x14ac:dyDescent="0.25">
      <c r="B95" s="62" t="s">
        <v>1755</v>
      </c>
      <c r="C95" s="62" t="s">
        <v>224</v>
      </c>
      <c r="D95" s="62" t="s">
        <v>269</v>
      </c>
      <c r="E95" s="62" t="s">
        <v>83</v>
      </c>
      <c r="F95" s="62" t="s">
        <v>961</v>
      </c>
      <c r="G95" s="62" t="s">
        <v>962</v>
      </c>
      <c r="H95" s="62" t="s">
        <v>185</v>
      </c>
      <c r="I95" s="62" t="s">
        <v>963</v>
      </c>
      <c r="J95" s="62" t="s">
        <v>1756</v>
      </c>
      <c r="K95" s="62" t="s">
        <v>964</v>
      </c>
      <c r="L95" s="62" t="s">
        <v>1757</v>
      </c>
    </row>
    <row r="96" spans="2:12" x14ac:dyDescent="0.25">
      <c r="B96" s="62" t="s">
        <v>1758</v>
      </c>
      <c r="C96" s="62" t="s">
        <v>224</v>
      </c>
      <c r="D96" s="62" t="s">
        <v>270</v>
      </c>
      <c r="E96" s="62" t="s">
        <v>84</v>
      </c>
      <c r="F96" s="62" t="s">
        <v>965</v>
      </c>
      <c r="G96" s="62" t="s">
        <v>966</v>
      </c>
      <c r="H96" s="62" t="s">
        <v>185</v>
      </c>
      <c r="I96" s="62" t="s">
        <v>967</v>
      </c>
      <c r="J96" s="62" t="s">
        <v>1759</v>
      </c>
      <c r="K96" s="62" t="s">
        <v>968</v>
      </c>
      <c r="L96" s="62" t="s">
        <v>1760</v>
      </c>
    </row>
    <row r="97" spans="2:12" x14ac:dyDescent="0.25">
      <c r="B97" s="62" t="s">
        <v>1761</v>
      </c>
      <c r="C97" s="62" t="s">
        <v>224</v>
      </c>
      <c r="D97" s="62" t="s">
        <v>271</v>
      </c>
      <c r="E97" s="62" t="s">
        <v>85</v>
      </c>
      <c r="F97" s="62" t="s">
        <v>969</v>
      </c>
      <c r="G97" s="62" t="s">
        <v>970</v>
      </c>
      <c r="H97" s="62" t="s">
        <v>185</v>
      </c>
      <c r="I97" s="62" t="s">
        <v>971</v>
      </c>
      <c r="J97" s="62" t="s">
        <v>1762</v>
      </c>
      <c r="K97" s="62" t="s">
        <v>972</v>
      </c>
      <c r="L97" s="62" t="s">
        <v>1763</v>
      </c>
    </row>
    <row r="98" spans="2:12" x14ac:dyDescent="0.25">
      <c r="B98" s="62" t="s">
        <v>1764</v>
      </c>
      <c r="C98" s="62" t="s">
        <v>224</v>
      </c>
      <c r="D98" s="62" t="s">
        <v>272</v>
      </c>
      <c r="E98" s="62" t="s">
        <v>86</v>
      </c>
      <c r="F98" s="62" t="s">
        <v>973</v>
      </c>
      <c r="G98" s="62" t="s">
        <v>974</v>
      </c>
      <c r="H98" s="62" t="s">
        <v>185</v>
      </c>
      <c r="I98" s="62" t="s">
        <v>975</v>
      </c>
      <c r="J98" s="62" t="s">
        <v>1765</v>
      </c>
      <c r="K98" s="62" t="s">
        <v>976</v>
      </c>
      <c r="L98" s="62" t="s">
        <v>1766</v>
      </c>
    </row>
    <row r="99" spans="2:12" x14ac:dyDescent="0.25">
      <c r="B99" s="62" t="s">
        <v>1767</v>
      </c>
      <c r="C99" s="62" t="s">
        <v>224</v>
      </c>
      <c r="D99" s="62" t="s">
        <v>273</v>
      </c>
      <c r="E99" s="62" t="s">
        <v>87</v>
      </c>
      <c r="F99" s="62" t="s">
        <v>977</v>
      </c>
      <c r="G99" s="62" t="s">
        <v>978</v>
      </c>
      <c r="H99" s="62" t="s">
        <v>185</v>
      </c>
      <c r="I99" s="62" t="s">
        <v>979</v>
      </c>
      <c r="J99" s="62" t="s">
        <v>1768</v>
      </c>
      <c r="K99" s="62" t="s">
        <v>980</v>
      </c>
      <c r="L99" s="62" t="s">
        <v>1769</v>
      </c>
    </row>
    <row r="100" spans="2:12" x14ac:dyDescent="0.25">
      <c r="B100" s="62" t="s">
        <v>1770</v>
      </c>
      <c r="C100" s="62" t="s">
        <v>224</v>
      </c>
      <c r="D100" s="62" t="s">
        <v>274</v>
      </c>
      <c r="E100" s="62" t="s">
        <v>88</v>
      </c>
      <c r="F100" s="62" t="s">
        <v>981</v>
      </c>
      <c r="G100" s="62" t="s">
        <v>982</v>
      </c>
      <c r="H100" s="62" t="s">
        <v>185</v>
      </c>
      <c r="I100" s="62" t="s">
        <v>983</v>
      </c>
      <c r="J100" s="62" t="s">
        <v>1771</v>
      </c>
      <c r="K100" s="62" t="s">
        <v>984</v>
      </c>
      <c r="L100" s="62" t="s">
        <v>1772</v>
      </c>
    </row>
    <row r="101" spans="2:12" x14ac:dyDescent="0.25">
      <c r="B101" s="62" t="s">
        <v>1773</v>
      </c>
      <c r="C101" s="62" t="s">
        <v>224</v>
      </c>
      <c r="D101" s="62" t="s">
        <v>275</v>
      </c>
      <c r="E101" s="62" t="s">
        <v>89</v>
      </c>
      <c r="F101" s="62" t="s">
        <v>985</v>
      </c>
      <c r="G101" s="62" t="s">
        <v>986</v>
      </c>
      <c r="H101" s="62" t="s">
        <v>185</v>
      </c>
      <c r="I101" s="62" t="s">
        <v>987</v>
      </c>
      <c r="J101" s="62" t="s">
        <v>1774</v>
      </c>
      <c r="K101" s="62" t="s">
        <v>988</v>
      </c>
      <c r="L101" s="62" t="s">
        <v>1775</v>
      </c>
    </row>
    <row r="102" spans="2:12" x14ac:dyDescent="0.25">
      <c r="B102" s="62" t="s">
        <v>1776</v>
      </c>
      <c r="E102" s="62" t="s">
        <v>90</v>
      </c>
      <c r="F102" s="62" t="s">
        <v>989</v>
      </c>
      <c r="G102" s="62" t="s">
        <v>990</v>
      </c>
      <c r="H102" s="62" t="s">
        <v>991</v>
      </c>
      <c r="I102" s="62" t="s">
        <v>992</v>
      </c>
      <c r="J102" s="62" t="s">
        <v>993</v>
      </c>
      <c r="K102" s="62" t="s">
        <v>994</v>
      </c>
      <c r="L102" s="62" t="s">
        <v>1777</v>
      </c>
    </row>
    <row r="103" spans="2:12" x14ac:dyDescent="0.25">
      <c r="B103" s="62" t="s">
        <v>1778</v>
      </c>
    </row>
    <row r="104" spans="2:12" x14ac:dyDescent="0.25">
      <c r="B104" s="62" t="s">
        <v>1779</v>
      </c>
      <c r="C104" s="62" t="s">
        <v>224</v>
      </c>
      <c r="D104" s="62" t="s">
        <v>276</v>
      </c>
      <c r="E104" s="62" t="s">
        <v>91</v>
      </c>
      <c r="F104" s="62" t="s">
        <v>995</v>
      </c>
      <c r="G104" s="62" t="s">
        <v>996</v>
      </c>
      <c r="H104" s="62" t="s">
        <v>185</v>
      </c>
      <c r="I104" s="62" t="s">
        <v>997</v>
      </c>
      <c r="J104" s="62" t="s">
        <v>1780</v>
      </c>
      <c r="K104" s="62" t="s">
        <v>998</v>
      </c>
      <c r="L104" s="62" t="s">
        <v>1781</v>
      </c>
    </row>
    <row r="105" spans="2:12" x14ac:dyDescent="0.25">
      <c r="B105" s="62" t="s">
        <v>1782</v>
      </c>
      <c r="C105" s="62" t="s">
        <v>224</v>
      </c>
      <c r="D105" s="62" t="s">
        <v>277</v>
      </c>
      <c r="E105" s="62" t="s">
        <v>92</v>
      </c>
      <c r="F105" s="62" t="s">
        <v>999</v>
      </c>
      <c r="G105" s="62" t="s">
        <v>1000</v>
      </c>
      <c r="H105" s="62" t="s">
        <v>185</v>
      </c>
      <c r="I105" s="62" t="s">
        <v>1001</v>
      </c>
      <c r="J105" s="62" t="s">
        <v>1783</v>
      </c>
      <c r="K105" s="62" t="s">
        <v>1002</v>
      </c>
      <c r="L105" s="62" t="s">
        <v>1784</v>
      </c>
    </row>
    <row r="106" spans="2:12" x14ac:dyDescent="0.25">
      <c r="B106" s="62" t="s">
        <v>1785</v>
      </c>
      <c r="C106" s="62" t="s">
        <v>224</v>
      </c>
      <c r="D106" s="62" t="s">
        <v>278</v>
      </c>
      <c r="E106" s="62" t="s">
        <v>93</v>
      </c>
      <c r="F106" s="62" t="s">
        <v>1003</v>
      </c>
      <c r="G106" s="62" t="s">
        <v>1004</v>
      </c>
      <c r="H106" s="62" t="s">
        <v>185</v>
      </c>
      <c r="I106" s="62" t="s">
        <v>1005</v>
      </c>
      <c r="J106" s="62" t="s">
        <v>1786</v>
      </c>
      <c r="K106" s="62" t="s">
        <v>1006</v>
      </c>
      <c r="L106" s="62" t="s">
        <v>1787</v>
      </c>
    </row>
    <row r="107" spans="2:12" x14ac:dyDescent="0.25">
      <c r="B107" s="62" t="s">
        <v>1788</v>
      </c>
      <c r="C107" s="62" t="s">
        <v>224</v>
      </c>
      <c r="D107" s="62" t="s">
        <v>279</v>
      </c>
      <c r="E107" s="62" t="s">
        <v>94</v>
      </c>
      <c r="F107" s="62" t="s">
        <v>1007</v>
      </c>
      <c r="G107" s="62" t="s">
        <v>1008</v>
      </c>
      <c r="H107" s="62" t="s">
        <v>185</v>
      </c>
      <c r="I107" s="62" t="s">
        <v>1009</v>
      </c>
      <c r="J107" s="62" t="s">
        <v>1789</v>
      </c>
      <c r="K107" s="62" t="s">
        <v>1010</v>
      </c>
      <c r="L107" s="62" t="s">
        <v>1790</v>
      </c>
    </row>
    <row r="108" spans="2:12" x14ac:dyDescent="0.25">
      <c r="B108" s="62" t="s">
        <v>1791</v>
      </c>
      <c r="C108" s="62" t="s">
        <v>224</v>
      </c>
      <c r="D108" s="62" t="s">
        <v>280</v>
      </c>
      <c r="E108" s="62" t="s">
        <v>95</v>
      </c>
      <c r="F108" s="62" t="s">
        <v>1011</v>
      </c>
      <c r="G108" s="62" t="s">
        <v>1012</v>
      </c>
      <c r="H108" s="62" t="s">
        <v>185</v>
      </c>
      <c r="I108" s="62" t="s">
        <v>1013</v>
      </c>
      <c r="J108" s="62" t="s">
        <v>1792</v>
      </c>
      <c r="K108" s="62" t="s">
        <v>1014</v>
      </c>
      <c r="L108" s="62" t="s">
        <v>1793</v>
      </c>
    </row>
    <row r="109" spans="2:12" x14ac:dyDescent="0.25">
      <c r="B109" s="62" t="s">
        <v>1794</v>
      </c>
      <c r="C109" s="62" t="s">
        <v>224</v>
      </c>
      <c r="D109" s="62" t="s">
        <v>281</v>
      </c>
      <c r="E109" s="62" t="s">
        <v>96</v>
      </c>
      <c r="F109" s="62" t="s">
        <v>1015</v>
      </c>
      <c r="G109" s="62" t="s">
        <v>1016</v>
      </c>
      <c r="H109" s="62" t="s">
        <v>185</v>
      </c>
      <c r="I109" s="62" t="s">
        <v>1017</v>
      </c>
      <c r="J109" s="62" t="s">
        <v>1795</v>
      </c>
      <c r="K109" s="62" t="s">
        <v>1018</v>
      </c>
      <c r="L109" s="62" t="s">
        <v>1796</v>
      </c>
    </row>
    <row r="110" spans="2:12" x14ac:dyDescent="0.25">
      <c r="B110" s="62" t="s">
        <v>1797</v>
      </c>
      <c r="C110" s="62" t="s">
        <v>224</v>
      </c>
      <c r="D110" s="62" t="s">
        <v>282</v>
      </c>
      <c r="E110" s="62" t="s">
        <v>97</v>
      </c>
      <c r="F110" s="62" t="s">
        <v>1019</v>
      </c>
      <c r="G110" s="62" t="s">
        <v>1020</v>
      </c>
      <c r="H110" s="62" t="s">
        <v>185</v>
      </c>
      <c r="I110" s="62" t="s">
        <v>1021</v>
      </c>
      <c r="J110" s="62" t="s">
        <v>1798</v>
      </c>
      <c r="K110" s="62" t="s">
        <v>1022</v>
      </c>
      <c r="L110" s="62" t="s">
        <v>1799</v>
      </c>
    </row>
    <row r="111" spans="2:12" x14ac:dyDescent="0.25">
      <c r="B111" s="62" t="s">
        <v>1800</v>
      </c>
      <c r="C111" s="62" t="s">
        <v>224</v>
      </c>
      <c r="D111" s="62" t="s">
        <v>283</v>
      </c>
      <c r="E111" s="62" t="s">
        <v>98</v>
      </c>
      <c r="F111" s="62" t="s">
        <v>1023</v>
      </c>
      <c r="G111" s="62" t="s">
        <v>1024</v>
      </c>
      <c r="H111" s="62" t="s">
        <v>185</v>
      </c>
      <c r="I111" s="62" t="s">
        <v>1025</v>
      </c>
      <c r="J111" s="62" t="s">
        <v>1801</v>
      </c>
      <c r="K111" s="62" t="s">
        <v>1026</v>
      </c>
      <c r="L111" s="62" t="s">
        <v>1802</v>
      </c>
    </row>
    <row r="112" spans="2:12" x14ac:dyDescent="0.25">
      <c r="B112" s="62" t="s">
        <v>1803</v>
      </c>
      <c r="C112" s="62" t="s">
        <v>224</v>
      </c>
      <c r="D112" s="62" t="s">
        <v>284</v>
      </c>
      <c r="E112" s="62" t="s">
        <v>99</v>
      </c>
      <c r="F112" s="62" t="s">
        <v>1027</v>
      </c>
      <c r="G112" s="62" t="s">
        <v>1028</v>
      </c>
      <c r="H112" s="62" t="s">
        <v>185</v>
      </c>
      <c r="I112" s="62" t="s">
        <v>1029</v>
      </c>
      <c r="J112" s="62" t="s">
        <v>1804</v>
      </c>
      <c r="K112" s="62" t="s">
        <v>1030</v>
      </c>
      <c r="L112" s="62" t="s">
        <v>1805</v>
      </c>
    </row>
    <row r="113" spans="2:12" x14ac:dyDescent="0.25">
      <c r="B113" s="62" t="s">
        <v>1806</v>
      </c>
      <c r="C113" s="62" t="s">
        <v>224</v>
      </c>
      <c r="D113" s="62" t="s">
        <v>285</v>
      </c>
      <c r="E113" s="62" t="s">
        <v>100</v>
      </c>
      <c r="F113" s="62" t="s">
        <v>1031</v>
      </c>
      <c r="G113" s="62" t="s">
        <v>1032</v>
      </c>
      <c r="H113" s="62" t="s">
        <v>185</v>
      </c>
      <c r="I113" s="62" t="s">
        <v>1033</v>
      </c>
      <c r="J113" s="62" t="s">
        <v>1807</v>
      </c>
      <c r="K113" s="62" t="s">
        <v>1034</v>
      </c>
      <c r="L113" s="62" t="s">
        <v>1808</v>
      </c>
    </row>
    <row r="114" spans="2:12" x14ac:dyDescent="0.25">
      <c r="B114" s="62" t="s">
        <v>1809</v>
      </c>
      <c r="C114" s="62" t="s">
        <v>224</v>
      </c>
      <c r="D114" s="62" t="s">
        <v>286</v>
      </c>
      <c r="E114" s="62" t="s">
        <v>101</v>
      </c>
      <c r="F114" s="62" t="s">
        <v>1035</v>
      </c>
      <c r="G114" s="62" t="s">
        <v>1036</v>
      </c>
      <c r="H114" s="62" t="s">
        <v>185</v>
      </c>
      <c r="I114" s="62" t="s">
        <v>1037</v>
      </c>
      <c r="J114" s="62" t="s">
        <v>1810</v>
      </c>
      <c r="K114" s="62" t="s">
        <v>1038</v>
      </c>
      <c r="L114" s="62" t="s">
        <v>1811</v>
      </c>
    </row>
    <row r="115" spans="2:12" x14ac:dyDescent="0.25">
      <c r="B115" s="62" t="s">
        <v>1812</v>
      </c>
      <c r="C115" s="62" t="s">
        <v>224</v>
      </c>
      <c r="D115" s="62" t="s">
        <v>287</v>
      </c>
      <c r="E115" s="62" t="s">
        <v>102</v>
      </c>
      <c r="F115" s="62" t="s">
        <v>1039</v>
      </c>
      <c r="G115" s="62" t="s">
        <v>1040</v>
      </c>
      <c r="H115" s="62" t="s">
        <v>185</v>
      </c>
      <c r="I115" s="62" t="s">
        <v>1041</v>
      </c>
      <c r="J115" s="62" t="s">
        <v>1813</v>
      </c>
      <c r="K115" s="62" t="s">
        <v>1042</v>
      </c>
      <c r="L115" s="62" t="s">
        <v>1814</v>
      </c>
    </row>
    <row r="116" spans="2:12" x14ac:dyDescent="0.25">
      <c r="B116" s="62" t="s">
        <v>1815</v>
      </c>
      <c r="C116" s="62" t="s">
        <v>224</v>
      </c>
      <c r="D116" s="62" t="s">
        <v>288</v>
      </c>
      <c r="E116" s="62" t="s">
        <v>103</v>
      </c>
      <c r="F116" s="62" t="s">
        <v>1043</v>
      </c>
      <c r="G116" s="62" t="s">
        <v>1044</v>
      </c>
      <c r="H116" s="62" t="s">
        <v>185</v>
      </c>
      <c r="I116" s="62" t="s">
        <v>1045</v>
      </c>
      <c r="J116" s="62" t="s">
        <v>1816</v>
      </c>
      <c r="K116" s="62" t="s">
        <v>1046</v>
      </c>
      <c r="L116" s="62" t="s">
        <v>1817</v>
      </c>
    </row>
    <row r="117" spans="2:12" x14ac:dyDescent="0.25">
      <c r="B117" s="62" t="s">
        <v>1818</v>
      </c>
      <c r="C117" s="62" t="s">
        <v>224</v>
      </c>
      <c r="D117" s="62" t="s">
        <v>289</v>
      </c>
      <c r="E117" s="62" t="s">
        <v>104</v>
      </c>
      <c r="F117" s="62" t="s">
        <v>1047</v>
      </c>
      <c r="G117" s="62" t="s">
        <v>1048</v>
      </c>
      <c r="H117" s="62" t="s">
        <v>185</v>
      </c>
      <c r="I117" s="62" t="s">
        <v>1049</v>
      </c>
      <c r="J117" s="62" t="s">
        <v>1819</v>
      </c>
      <c r="K117" s="62" t="s">
        <v>1050</v>
      </c>
      <c r="L117" s="62" t="s">
        <v>1820</v>
      </c>
    </row>
    <row r="118" spans="2:12" x14ac:dyDescent="0.25">
      <c r="B118" s="62" t="s">
        <v>1821</v>
      </c>
      <c r="C118" s="62" t="s">
        <v>224</v>
      </c>
      <c r="D118" s="62" t="s">
        <v>290</v>
      </c>
      <c r="E118" s="62" t="s">
        <v>105</v>
      </c>
      <c r="F118" s="62" t="s">
        <v>1051</v>
      </c>
      <c r="G118" s="62" t="s">
        <v>1052</v>
      </c>
      <c r="H118" s="62" t="s">
        <v>185</v>
      </c>
      <c r="I118" s="62" t="s">
        <v>1053</v>
      </c>
      <c r="J118" s="62" t="s">
        <v>1822</v>
      </c>
      <c r="K118" s="62" t="s">
        <v>1054</v>
      </c>
      <c r="L118" s="62" t="s">
        <v>1823</v>
      </c>
    </row>
    <row r="119" spans="2:12" x14ac:dyDescent="0.25">
      <c r="B119" s="62" t="s">
        <v>1824</v>
      </c>
      <c r="C119" s="62" t="s">
        <v>224</v>
      </c>
      <c r="D119" s="62" t="s">
        <v>291</v>
      </c>
      <c r="E119" s="62" t="s">
        <v>106</v>
      </c>
      <c r="F119" s="62" t="s">
        <v>1055</v>
      </c>
      <c r="G119" s="62" t="s">
        <v>1056</v>
      </c>
      <c r="H119" s="62" t="s">
        <v>185</v>
      </c>
      <c r="I119" s="62" t="s">
        <v>1057</v>
      </c>
      <c r="J119" s="62" t="s">
        <v>1825</v>
      </c>
      <c r="K119" s="62" t="s">
        <v>1058</v>
      </c>
      <c r="L119" s="62" t="s">
        <v>1826</v>
      </c>
    </row>
    <row r="120" spans="2:12" x14ac:dyDescent="0.25">
      <c r="B120" s="62" t="s">
        <v>1827</v>
      </c>
      <c r="C120" s="62" t="s">
        <v>224</v>
      </c>
      <c r="D120" s="62" t="s">
        <v>292</v>
      </c>
      <c r="E120" s="62" t="s">
        <v>107</v>
      </c>
      <c r="F120" s="62" t="s">
        <v>1059</v>
      </c>
      <c r="G120" s="62" t="s">
        <v>1060</v>
      </c>
      <c r="H120" s="62" t="s">
        <v>185</v>
      </c>
      <c r="I120" s="62" t="s">
        <v>1061</v>
      </c>
      <c r="J120" s="62" t="s">
        <v>1828</v>
      </c>
      <c r="K120" s="62" t="s">
        <v>1062</v>
      </c>
      <c r="L120" s="62" t="s">
        <v>1829</v>
      </c>
    </row>
    <row r="121" spans="2:12" x14ac:dyDescent="0.25">
      <c r="B121" s="62" t="s">
        <v>1830</v>
      </c>
      <c r="C121" s="62" t="s">
        <v>224</v>
      </c>
      <c r="D121" s="62" t="s">
        <v>293</v>
      </c>
      <c r="E121" s="62" t="s">
        <v>108</v>
      </c>
      <c r="F121" s="62" t="s">
        <v>1063</v>
      </c>
      <c r="G121" s="62" t="s">
        <v>1064</v>
      </c>
      <c r="H121" s="62" t="s">
        <v>185</v>
      </c>
      <c r="I121" s="62" t="s">
        <v>1065</v>
      </c>
      <c r="J121" s="62" t="s">
        <v>1831</v>
      </c>
      <c r="K121" s="62" t="s">
        <v>1066</v>
      </c>
      <c r="L121" s="62" t="s">
        <v>1832</v>
      </c>
    </row>
    <row r="122" spans="2:12" x14ac:dyDescent="0.25">
      <c r="B122" s="62" t="s">
        <v>1833</v>
      </c>
      <c r="C122" s="62" t="s">
        <v>224</v>
      </c>
      <c r="D122" s="62" t="s">
        <v>294</v>
      </c>
      <c r="E122" s="62" t="s">
        <v>109</v>
      </c>
      <c r="F122" s="62" t="s">
        <v>1067</v>
      </c>
      <c r="G122" s="62" t="s">
        <v>1068</v>
      </c>
      <c r="H122" s="62" t="s">
        <v>185</v>
      </c>
      <c r="I122" s="62" t="s">
        <v>1069</v>
      </c>
      <c r="J122" s="62" t="s">
        <v>1834</v>
      </c>
      <c r="K122" s="62" t="s">
        <v>1070</v>
      </c>
      <c r="L122" s="62" t="s">
        <v>1835</v>
      </c>
    </row>
    <row r="123" spans="2:12" x14ac:dyDescent="0.25">
      <c r="B123" s="62" t="s">
        <v>1836</v>
      </c>
      <c r="C123" s="62" t="s">
        <v>224</v>
      </c>
      <c r="D123" s="62" t="s">
        <v>295</v>
      </c>
      <c r="E123" s="62" t="s">
        <v>110</v>
      </c>
      <c r="F123" s="62" t="s">
        <v>1071</v>
      </c>
      <c r="G123" s="62" t="s">
        <v>1072</v>
      </c>
      <c r="H123" s="62" t="s">
        <v>185</v>
      </c>
      <c r="I123" s="62" t="s">
        <v>1073</v>
      </c>
      <c r="J123" s="62" t="s">
        <v>1837</v>
      </c>
      <c r="K123" s="62" t="s">
        <v>1074</v>
      </c>
      <c r="L123" s="62" t="s">
        <v>1838</v>
      </c>
    </row>
    <row r="124" spans="2:12" x14ac:dyDescent="0.25">
      <c r="B124" s="62" t="s">
        <v>1839</v>
      </c>
      <c r="E124" s="62" t="s">
        <v>111</v>
      </c>
      <c r="F124" s="62" t="s">
        <v>1075</v>
      </c>
      <c r="G124" s="62" t="s">
        <v>1076</v>
      </c>
      <c r="H124" s="62" t="s">
        <v>1077</v>
      </c>
      <c r="I124" s="62" t="s">
        <v>1078</v>
      </c>
      <c r="J124" s="62" t="s">
        <v>1079</v>
      </c>
      <c r="K124" s="62" t="s">
        <v>1080</v>
      </c>
      <c r="L124" s="62" t="s">
        <v>1840</v>
      </c>
    </row>
    <row r="125" spans="2:12" x14ac:dyDescent="0.25">
      <c r="B125" s="62" t="s">
        <v>1841</v>
      </c>
    </row>
    <row r="126" spans="2:12" x14ac:dyDescent="0.25">
      <c r="B126" s="62" t="s">
        <v>1842</v>
      </c>
      <c r="E126" s="62" t="s">
        <v>112</v>
      </c>
      <c r="F126" s="62" t="s">
        <v>1081</v>
      </c>
      <c r="G126" s="62" t="s">
        <v>1082</v>
      </c>
      <c r="H126" s="62" t="s">
        <v>1083</v>
      </c>
      <c r="I126" s="62" t="s">
        <v>1084</v>
      </c>
      <c r="J126" s="62" t="s">
        <v>1085</v>
      </c>
      <c r="K126" s="62" t="s">
        <v>1086</v>
      </c>
      <c r="L126" s="62" t="s">
        <v>1843</v>
      </c>
    </row>
    <row r="127" spans="2:12" x14ac:dyDescent="0.25">
      <c r="B127" s="62" t="s">
        <v>1844</v>
      </c>
    </row>
    <row r="128" spans="2:12" x14ac:dyDescent="0.25">
      <c r="B128" s="62" t="s">
        <v>1845</v>
      </c>
      <c r="E128" s="62" t="s">
        <v>2345</v>
      </c>
      <c r="F128" s="62" t="s">
        <v>1087</v>
      </c>
      <c r="G128" s="62" t="s">
        <v>1088</v>
      </c>
      <c r="H128" s="62" t="s">
        <v>1089</v>
      </c>
      <c r="I128" s="62" t="s">
        <v>1090</v>
      </c>
      <c r="J128" s="62" t="s">
        <v>1091</v>
      </c>
      <c r="K128" s="62" t="s">
        <v>1092</v>
      </c>
      <c r="L128" s="62" t="s">
        <v>1846</v>
      </c>
    </row>
    <row r="129" spans="2:12" x14ac:dyDescent="0.25">
      <c r="B129" s="62" t="s">
        <v>1847</v>
      </c>
    </row>
    <row r="130" spans="2:12" x14ac:dyDescent="0.25">
      <c r="B130" s="62" t="s">
        <v>1848</v>
      </c>
      <c r="C130" s="62" t="s">
        <v>190</v>
      </c>
      <c r="D130" s="62" t="s">
        <v>296</v>
      </c>
      <c r="E130" s="62" t="s">
        <v>113</v>
      </c>
      <c r="F130" s="62" t="s">
        <v>1093</v>
      </c>
      <c r="G130" s="62" t="s">
        <v>1094</v>
      </c>
      <c r="J130" s="62" t="s">
        <v>1849</v>
      </c>
      <c r="K130" s="62" t="s">
        <v>1095</v>
      </c>
      <c r="L130" s="62" t="s">
        <v>1850</v>
      </c>
    </row>
    <row r="131" spans="2:12" x14ac:dyDescent="0.25">
      <c r="B131" s="62" t="s">
        <v>1851</v>
      </c>
    </row>
    <row r="132" spans="2:12" x14ac:dyDescent="0.25">
      <c r="B132" s="62" t="s">
        <v>1852</v>
      </c>
      <c r="E132" s="62" t="s">
        <v>114</v>
      </c>
      <c r="F132" s="62" t="s">
        <v>297</v>
      </c>
      <c r="G132" s="62" t="s">
        <v>1096</v>
      </c>
      <c r="J132" s="62" t="s">
        <v>1853</v>
      </c>
      <c r="K132" s="62" t="s">
        <v>1097</v>
      </c>
      <c r="L132" s="62" t="s">
        <v>1854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NimbusLog nimbusVersion="20.5.20042.1" osVersion="Microsoft Windows NT 6.2.9200.0" culture="en-US" bitness="64Bit" isNimbusV2="True" begin="09/10/2020 10:11:05.6579 AM" end="09/10/2020 10:11:45.3489 AM"/>
</file>

<file path=customXml/item2.xml><?xml version="1.0" encoding="utf-8"?>
<ReportModel xmlns="http://JetReports/Nimbus/Schemas/2017/10" xmlns:i="http://www.w3.org/2001/XMLSchema-instance" xmlns:z="http://schemas.microsoft.com/2003/10/Serialization/" z:Id="1">
  <ReportCultureLcid>1033</ReportCultureLcid>
  <myFunctions z:Id="2" z:Size="2">
    <FunctionModel z:Id="3" i:type="ReplicatorModel">
      <Column>2</Column>
      <Row>2</Row>
      <SheetName z:Id="4">ACAP Consultations</SheetName>
      <Id>0</Id>
      <Type>SheetReplicator</Type>
      <Region>1</Region>
      <myChildReplicators i:nil="true"/>
    </FunctionModel>
    <FunctionModel z:Id="5" i:type="ReplicatorModel">
      <Column>2</Column>
      <Row>4</Row>
      <SheetName z:Id="6">FiscalPeriods</SheetName>
      <Id>1</Id>
      <Type>RowReplicator</Type>
      <Region>1</Region>
      <myChildReplicators i:nil="true"/>
    </FunctionModel>
  </myFunctions>
  <myReportOptions z:Id="7" z:Size="2">
    <ReportOptionModel z:Id="8">
      <Id>e257e74b-fd1b-4a86-bbd4-12503ba18858</Id>
      <IsDataSource>false</IsDataSource>
      <IsVolatile>false</IsVolatile>
      <LookupCell i:nil="true"/>
      <Title z:Id="9">Report Date</Title>
      <Tooltip z:Id="10">Enter ending report date</Tooltip>
      <ValueCell z:Id="11">
        <Column>3</Column>
        <Row>2</Row>
        <SheetName z:Id="12">OPTIONS</SheetName>
      </ValueCell>
      <myCurrentValue xmlns:a="http://www.w3.org/2001/XMLSchema" z:Id="13" i:type="a:string">5/31/2020</myCurrentValue>
    </ReportOptionModel>
    <ReportOptionModel z:Id="14">
      <Id>f340b27d-5d14-496e-8863-34cf241a536a</Id>
      <IsDataSource>false</IsDataSource>
      <IsVolatile>false</IsVolatile>
      <LookupCell i:nil="true"/>
      <Title z:Id="15">GP Budget ID</Title>
      <Tooltip z:Id="16">Enter a valid Budget ID existing in GP</Tooltip>
      <ValueCell z:Id="17">
        <Column>3</Column>
        <Row>3</Row>
        <SheetName z:Ref="12" i:nil="true"/>
      </ValueCell>
      <myCurrentValue xmlns:a="http://www.w3.org/2001/XMLSchema" z:Id="18" i:type="a:string">2020 BUDGETS</myCurrentValue>
    </ReportOptionModel>
  </myReportOptions>
  <mySheets z:Id="19" z:Size="5">
    <SheetModel z:Id="20">
      <ConditionalHideColumns>false</ConditionalHideColumns>
      <ConditionalHideRows>true</ConditionalHideRows>
      <ContainsJetFunctions>true</ContainsJetFunctions>
      <InvalidColumnReplicatorRegionCell i:nil="true"/>
      <InvalidRowReplicatorRegionCell i:nil="true"/>
      <IsDashboardMode>false</IsDashboardMode>
      <IsHidden>false</IsHidden>
      <Name z:Id="21">SUM</Name>
      <SheetReplicator i:nil="true"/>
      <myColumnReplicators z:Id="22" z:Size="0"/>
      <myRowReplicators z:Id="23" z:Size="0"/>
      <myTableCells z:Id="24" z:Size="0"/>
    </SheetModel>
    <SheetModel z:Id="25">
      <ConditionalHideColumns>false</ConditionalHideColumns>
      <ConditionalHideRows>true</ConditionalHideRows>
      <ContainsJetFunctions>true</ContainsJetFunctions>
      <InvalidColumnReplicatorRegionCell i:nil="true"/>
      <InvalidRowReplicatorRegionCell i:nil="true"/>
      <IsDashboardMode>false</IsDashboardMode>
      <IsHidden>false</IsHidden>
      <Name z:Ref="4" i:nil="true"/>
      <SheetReplicator z:Ref="3" i:nil="true"/>
      <myColumnReplicators z:Id="26" z:Size="0"/>
      <myRowReplicators z:Id="27" z:Size="0"/>
      <myTableCells z:Id="28" z:Size="0"/>
    </SheetModel>
    <SheetModel z:Id="29">
      <ConditionalHideColumns>false</ConditionalHideColumns>
      <ConditionalHideRows>false</ConditionalHideRows>
      <ContainsJetFunctions>false</ContainsJetFunctions>
      <InvalidColumnReplicatorRegionCell i:nil="true"/>
      <InvalidRowReplicatorRegionCell i:nil="true"/>
      <IsDashboardMode>false</IsDashboardMode>
      <IsHidden>true</IsHidden>
      <Name z:Ref="12" i:nil="true"/>
      <SheetReplicator i:nil="true"/>
      <myColumnReplicators z:Id="30" z:Size="0"/>
      <myRowReplicators z:Id="31" z:Size="0"/>
      <myTableCells z:Id="32" z:Size="0"/>
    </SheetModel>
    <SheetModel z:Id="33">
      <ConditionalHideColumns>false</ConditionalHideColumns>
      <ConditionalHideRows>false</ConditionalHideRows>
      <ContainsJetFunctions>true</ContainsJetFunctions>
      <InvalidColumnReplicatorRegionCell i:nil="true"/>
      <InvalidRowReplicatorRegionCell i:nil="true"/>
      <IsDashboardMode>false</IsDashboardMode>
      <IsHidden>true</IsHidden>
      <Name z:Ref="6" i:nil="true"/>
      <SheetReplicator i:nil="true"/>
      <myColumnReplicators z:Id="34" z:Size="0"/>
      <myRowReplicators z:Id="35" z:Size="1">
        <ReplicatorModel z:Ref="5" i:nil="true"/>
      </myRowReplicators>
      <myTableCells z:Id="36" z:Size="0"/>
    </SheetModel>
    <SheetModel z:Id="37">
      <ConditionalHideColumns>false</ConditionalHideColumns>
      <ConditionalHideRows>false</ConditionalHideRows>
      <ContainsJetFunctions>false</ContainsJetFunctions>
      <InvalidColumnReplicatorRegionCell i:nil="true"/>
      <InvalidRowReplicatorRegionCell i:nil="true"/>
      <IsDashboardMode>false</IsDashboardMode>
      <IsHidden>true</IsHidden>
      <Name z:Id="38">RSM Notes</Name>
      <SheetReplicator i:nil="true"/>
      <myColumnReplicators z:Id="39" z:Size="0"/>
      <myRowReplicators z:Id="40" z:Size="0"/>
      <myTableCells z:Id="41" z:Size="0"/>
    </SheetModel>
  </mySheets>
</ReportMode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49F545F2F8743A40DFAAA5D935269" ma:contentTypeVersion="4" ma:contentTypeDescription="Create a new document." ma:contentTypeScope="" ma:versionID="8b8a63be426db4eaa5db3c4ce764b14c">
  <xsd:schema xmlns:xsd="http://www.w3.org/2001/XMLSchema" xmlns:xs="http://www.w3.org/2001/XMLSchema" xmlns:p="http://schemas.microsoft.com/office/2006/metadata/properties" xmlns:ns2="9238d349-ebe5-48d4-ae89-b45f56fd6019" xmlns:ns3="af15b09a-43db-4830-9aa0-9067524295f0" targetNamespace="http://schemas.microsoft.com/office/2006/metadata/properties" ma:root="true" ma:fieldsID="938491065607a51f104a7d96ae076f89" ns2:_="" ns3:_="">
    <xsd:import namespace="9238d349-ebe5-48d4-ae89-b45f56fd6019"/>
    <xsd:import namespace="af15b09a-43db-4830-9aa0-9067524295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8d349-ebe5-48d4-ae89-b45f56fd60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5b09a-43db-4830-9aa0-9067524295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087D26-B35A-4C54-A258-24AE2B95B29F}">
  <ds:schemaRefs/>
</ds:datastoreItem>
</file>

<file path=customXml/itemProps2.xml><?xml version="1.0" encoding="utf-8"?>
<ds:datastoreItem xmlns:ds="http://schemas.openxmlformats.org/officeDocument/2006/customXml" ds:itemID="{C8447872-24A6-4FC6-87EE-F110C0C1599D}">
  <ds:schemaRefs>
    <ds:schemaRef ds:uri="http://JetReports/Nimbus/Schemas/2017/10"/>
    <ds:schemaRef ds:uri="http://schemas.microsoft.com/2003/10/Serialization/"/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240F1C64-50A7-4F29-9677-493BE032042F}"/>
</file>

<file path=customXml/itemProps4.xml><?xml version="1.0" encoding="utf-8"?>
<ds:datastoreItem xmlns:ds="http://schemas.openxmlformats.org/officeDocument/2006/customXml" ds:itemID="{69296D1F-5FEB-450A-8B18-FE22E307959F}"/>
</file>

<file path=customXml/itemProps5.xml><?xml version="1.0" encoding="utf-8"?>
<ds:datastoreItem xmlns:ds="http://schemas.openxmlformats.org/officeDocument/2006/customXml" ds:itemID="{36768844-468E-4675-B5B2-1472BCD66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Total Admin Law</vt:lpstr>
      <vt:lpstr>Admin Law</vt:lpstr>
      <vt:lpstr>Admin Law Section Service Pgms</vt:lpstr>
      <vt:lpstr>03498 Energy Updates</vt:lpstr>
      <vt:lpstr>OPTIONS</vt:lpstr>
      <vt:lpstr>FiscalPeriods</vt:lpstr>
      <vt:lpstr>RSM Notes</vt:lpstr>
      <vt:lpstr>CourseNum</vt:lpstr>
      <vt:lpstr>LastYearActuals</vt:lpstr>
      <vt:lpstr>ReportDateEnd</vt:lpstr>
      <vt:lpstr>ReportDateM</vt:lpstr>
      <vt:lpstr>ReportDateM_LY</vt:lpstr>
      <vt:lpstr>ReportDateYTD</vt:lpstr>
      <vt:lpstr>ReportDateYTD_LY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rsmuser</dc:creator>
  <cp:lastModifiedBy>Jones, Marie I</cp:lastModifiedBy>
  <dcterms:created xsi:type="dcterms:W3CDTF">2015-06-05T18:17:20Z</dcterms:created>
  <dcterms:modified xsi:type="dcterms:W3CDTF">2022-06-14T15:43:04Z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  <property fmtid="{D5CDD505-2E9C-101B-9397-08002B2CF9AE}" pid="3" name="Jet Reports Design Mode Active">
    <vt:bool>false</vt:bool>
  </property>
  <property fmtid="{D5CDD505-2E9C-101B-9397-08002B2CF9AE}" pid="4" name="Jet Reports Report Id">
    <vt:lpwstr>e156ab65-b06a-400e-9fc3-e58216d30277</vt:lpwstr>
  </property>
  <property fmtid="{D5CDD505-2E9C-101B-9397-08002B2CF9AE}" pid="5" name="ContentTypeId">
    <vt:lpwstr>0x01010028A49F545F2F8743A40DFAAA5D935269</vt:lpwstr>
  </property>
</Properties>
</file>